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ward\Desktop\"/>
    </mc:Choice>
  </mc:AlternateContent>
  <bookViews>
    <workbookView xWindow="0" yWindow="0" windowWidth="28800" windowHeight="12435"/>
  </bookViews>
  <sheets>
    <sheet name="NOTES" sheetId="8" r:id="rId1"/>
    <sheet name="INCOME &amp; EXPENDITURE ACC" sheetId="6" r:id="rId2"/>
    <sheet name="BALANCE SHEET" sheetId="7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8" l="1"/>
  <c r="C8" i="7" l="1"/>
  <c r="B8" i="7"/>
  <c r="J43" i="6"/>
  <c r="E184" i="8"/>
  <c r="B22" i="7" l="1"/>
  <c r="E279" i="8"/>
  <c r="J20" i="6" l="1"/>
  <c r="B15" i="7"/>
  <c r="J45" i="6"/>
  <c r="J44" i="6"/>
  <c r="E19" i="8"/>
  <c r="E15" i="8"/>
  <c r="E21" i="8" l="1"/>
  <c r="E61" i="8" l="1"/>
  <c r="E244" i="8"/>
  <c r="E266" i="8"/>
  <c r="B17" i="7" l="1"/>
  <c r="E284" i="8"/>
  <c r="E271" i="8"/>
  <c r="E258" i="8"/>
  <c r="E246" i="8"/>
  <c r="E234" i="8"/>
  <c r="E236" i="8" s="1"/>
  <c r="E225" i="8"/>
  <c r="E217" i="8"/>
  <c r="E200" i="8"/>
  <c r="E196" i="8"/>
  <c r="E153" i="8"/>
  <c r="E152" i="8"/>
  <c r="E130" i="8"/>
  <c r="E132" i="8" s="1"/>
  <c r="E107" i="8"/>
  <c r="E105" i="8"/>
  <c r="E66" i="8"/>
  <c r="E50" i="8"/>
  <c r="E45" i="8"/>
  <c r="E25" i="8"/>
  <c r="E9" i="8"/>
  <c r="K49" i="6"/>
  <c r="H47" i="6"/>
  <c r="J42" i="6"/>
  <c r="J41" i="6"/>
  <c r="J40" i="6"/>
  <c r="J39" i="6"/>
  <c r="F38" i="6"/>
  <c r="J38" i="6" s="1"/>
  <c r="J37" i="6"/>
  <c r="J36" i="6"/>
  <c r="J35" i="6"/>
  <c r="J34" i="6"/>
  <c r="J33" i="6"/>
  <c r="J32" i="6"/>
  <c r="J31" i="6"/>
  <c r="J30" i="6"/>
  <c r="H25" i="6"/>
  <c r="J24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F25" i="6" l="1"/>
  <c r="F47" i="6"/>
  <c r="J47" i="6" s="1"/>
  <c r="E47" i="8"/>
  <c r="E297" i="8"/>
  <c r="E253" i="8"/>
  <c r="E78" i="8"/>
  <c r="E80" i="8" s="1"/>
  <c r="E114" i="8"/>
  <c r="E116" i="8" s="1"/>
  <c r="E144" i="8"/>
  <c r="E146" i="8" s="1"/>
  <c r="E171" i="8"/>
  <c r="E173" i="8" s="1"/>
  <c r="E97" i="8"/>
  <c r="E99" i="8" s="1"/>
  <c r="E159" i="8"/>
  <c r="E161" i="8" s="1"/>
  <c r="E201" i="8"/>
  <c r="E203" i="8" s="1"/>
  <c r="E205" i="8" s="1"/>
  <c r="H49" i="6"/>
  <c r="C15" i="7"/>
  <c r="C17" i="7" s="1"/>
  <c r="E281" i="8"/>
  <c r="E272" i="8"/>
  <c r="E63" i="8"/>
  <c r="J6" i="6"/>
  <c r="J25" i="6" s="1"/>
  <c r="J29" i="6"/>
  <c r="F49" i="6" l="1"/>
  <c r="J49" i="6" s="1"/>
  <c r="F53" i="6" l="1"/>
  <c r="C22" i="7" l="1"/>
</calcChain>
</file>

<file path=xl/sharedStrings.xml><?xml version="1.0" encoding="utf-8"?>
<sst xmlns="http://schemas.openxmlformats.org/spreadsheetml/2006/main" count="312" uniqueCount="213">
  <si>
    <t>Manchester County Bridge Association</t>
  </si>
  <si>
    <t xml:space="preserve">Improvement </t>
  </si>
  <si>
    <t>This Year</t>
  </si>
  <si>
    <t>Last Year</t>
  </si>
  <si>
    <t>in Income</t>
  </si>
  <si>
    <t>Income (net) - see notes for detail</t>
  </si>
  <si>
    <t>Note</t>
  </si>
  <si>
    <t>2017-2018</t>
  </si>
  <si>
    <t>£</t>
  </si>
  <si>
    <t>EBU P2P Clubs</t>
    <phoneticPr fontId="10" type="noConversion"/>
  </si>
  <si>
    <t>Direct Members</t>
  </si>
  <si>
    <t xml:space="preserve">Affiliation Fees </t>
    <phoneticPr fontId="3" type="noConversion"/>
  </si>
  <si>
    <t>2c</t>
  </si>
  <si>
    <t>Manchester League</t>
  </si>
  <si>
    <t>2a</t>
  </si>
  <si>
    <t>Higson Memorial Cup &amp; Plate</t>
  </si>
  <si>
    <t xml:space="preserve">Extra Players Fees in League &amp; Cup </t>
    <phoneticPr fontId="3" type="noConversion"/>
  </si>
  <si>
    <t>2b</t>
  </si>
  <si>
    <t xml:space="preserve">Gazette Trophy </t>
  </si>
  <si>
    <t>Green Point Pairs</t>
  </si>
  <si>
    <t>Green Point Teams</t>
  </si>
  <si>
    <t>Manchester Congress</t>
  </si>
  <si>
    <t>Ben Franks</t>
  </si>
  <si>
    <t>Summer Intermediate Pairs</t>
    <phoneticPr fontId="3" type="noConversion"/>
  </si>
  <si>
    <t>Autumn Intermediate Pairs</t>
  </si>
  <si>
    <t xml:space="preserve">Cantor Cup </t>
  </si>
  <si>
    <t xml:space="preserve">Contribution from Cantor Reserve Account </t>
  </si>
  <si>
    <t xml:space="preserve">Interest Skipton Building Society </t>
  </si>
  <si>
    <t>Prior Year Adjustments</t>
  </si>
  <si>
    <t>Total net Income</t>
  </si>
  <si>
    <t>Expenses</t>
  </si>
  <si>
    <t>in Costs:</t>
  </si>
  <si>
    <t>Northern Bridge League (NBL)</t>
  </si>
  <si>
    <t>All Counties Super Final</t>
    <phoneticPr fontId="3" type="noConversion"/>
  </si>
  <si>
    <t>Derbyshire Friendly</t>
    <phoneticPr fontId="10" type="noConversion"/>
  </si>
  <si>
    <t>Representative Competitions/Matches</t>
  </si>
  <si>
    <t>Northern Counties Working Group</t>
    <phoneticPr fontId="3" type="noConversion"/>
  </si>
  <si>
    <t>Youth Budget</t>
  </si>
  <si>
    <t>Handbook Expenses</t>
  </si>
  <si>
    <t>Trophy Engraving/Trophy Repairs</t>
  </si>
  <si>
    <t>Printing/Postage/Stationery/Telephone/Travel</t>
    <phoneticPr fontId="3" type="noConversion"/>
  </si>
  <si>
    <t>Retirement Gifts/Presentations/Receptions</t>
  </si>
  <si>
    <t>Bridge stationery &amp; equipment &amp; Insurance</t>
  </si>
  <si>
    <t>Seminars</t>
    <phoneticPr fontId="3" type="noConversion"/>
  </si>
  <si>
    <t>Web Site Costs</t>
  </si>
  <si>
    <t>AGM Expenses</t>
  </si>
  <si>
    <t>Total Expenses</t>
  </si>
  <si>
    <t>Current Assets Balance from last year</t>
  </si>
  <si>
    <t>Total Current Assets</t>
    <phoneticPr fontId="3" type="noConversion"/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</si>
  <si>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</si>
  <si>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</si>
  <si>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</si>
  <si>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</si>
  <si>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</si>
  <si>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</si>
  <si>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</si>
  <si>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Reserves Carried Forward</t>
  </si>
  <si>
    <t>Total</t>
  </si>
  <si>
    <t>EBU P2P Income</t>
  </si>
  <si>
    <t>Received during year</t>
  </si>
  <si>
    <t>2a)</t>
  </si>
  <si>
    <t>Income:</t>
  </si>
  <si>
    <t>Expenses:</t>
  </si>
  <si>
    <t>Profit</t>
  </si>
  <si>
    <t>2b)</t>
  </si>
  <si>
    <t>Extra Players,</t>
  </si>
  <si>
    <t>2c)</t>
  </si>
  <si>
    <t>Affiliation Fees</t>
  </si>
  <si>
    <t xml:space="preserve">Higson Memorial Cup &amp; Plate </t>
    <phoneticPr fontId="3" type="noConversion"/>
  </si>
  <si>
    <t>Expenses</t>
    <phoneticPr fontId="3" type="noConversion"/>
  </si>
  <si>
    <t>Prizes</t>
    <phoneticPr fontId="3" type="noConversion"/>
  </si>
  <si>
    <t>Director's Fees</t>
    <phoneticPr fontId="3" type="noConversion"/>
  </si>
  <si>
    <t>Room Hire</t>
    <phoneticPr fontId="3" type="noConversion"/>
  </si>
  <si>
    <t xml:space="preserve">Duplimating &amp; Copying Hands </t>
  </si>
  <si>
    <t>Estimated P2P charge for final (Provision)</t>
  </si>
  <si>
    <t>Loss</t>
  </si>
  <si>
    <t>4</t>
  </si>
  <si>
    <t>Gazette Trophy - Feb.</t>
  </si>
  <si>
    <t>Hire of Hall</t>
  </si>
  <si>
    <t>Tournament Director</t>
    <phoneticPr fontId="3" type="noConversion"/>
  </si>
  <si>
    <t>Hire of Equipment/duplimated boards - Altrincham Bridge Club</t>
  </si>
  <si>
    <t xml:space="preserve">Refreshments for Players </t>
  </si>
  <si>
    <t>Caretaker gratuity</t>
  </si>
  <si>
    <t>EBU Masterpoints</t>
    <phoneticPr fontId="3" type="noConversion"/>
  </si>
  <si>
    <t>Manchester Green Points Pairs - March</t>
  </si>
  <si>
    <t xml:space="preserve">Director </t>
    <phoneticPr fontId="3" type="noConversion"/>
  </si>
  <si>
    <t xml:space="preserve"> Printing</t>
  </si>
  <si>
    <t>Hire of Equipment/Boards/Hand Records</t>
  </si>
  <si>
    <t xml:space="preserve">EBU - One Day Event </t>
    <phoneticPr fontId="3" type="noConversion"/>
  </si>
  <si>
    <t>Refreshments for Players</t>
  </si>
  <si>
    <t>Prizes</t>
  </si>
  <si>
    <t>Gratuity-Caretaker</t>
  </si>
  <si>
    <t>Manchester Green Points Teams - July</t>
  </si>
  <si>
    <t>Director - D Stevenson</t>
    <phoneticPr fontId="3" type="noConversion"/>
  </si>
  <si>
    <t>Director - J Lewis</t>
    <phoneticPr fontId="3" type="noConversion"/>
  </si>
  <si>
    <t>Altrincham Bridge Club-equipment &amp; boards</t>
  </si>
  <si>
    <t xml:space="preserve">Prizes - Cash </t>
  </si>
  <si>
    <t>Prizes - Wine</t>
  </si>
  <si>
    <t>Hire of Hall</t>
    <phoneticPr fontId="3" type="noConversion"/>
  </si>
  <si>
    <t>Refreshments</t>
  </si>
  <si>
    <t>EBU Licence Fee</t>
    <phoneticPr fontId="3" type="noConversion"/>
  </si>
  <si>
    <t>Printing hand records</t>
  </si>
  <si>
    <t>Flyers and postage</t>
  </si>
  <si>
    <t>Gratuity - Caretaker</t>
  </si>
  <si>
    <t>Total Expenses</t>
    <phoneticPr fontId="3" type="noConversion"/>
  </si>
  <si>
    <t>Entry Fees</t>
  </si>
  <si>
    <t>Hotel fee</t>
  </si>
  <si>
    <t>Printing / Postage / Stationery</t>
  </si>
  <si>
    <t>Engraving</t>
  </si>
  <si>
    <t>Directing</t>
  </si>
  <si>
    <t>EBU License Fee</t>
  </si>
  <si>
    <t>Ben Franks Trophy - Dec.</t>
  </si>
  <si>
    <t>Room Hire</t>
  </si>
  <si>
    <t>Boards and Hand Records</t>
  </si>
  <si>
    <t>Prize Money</t>
  </si>
  <si>
    <t xml:space="preserve">Tournament Director </t>
    <phoneticPr fontId="3" type="noConversion"/>
  </si>
  <si>
    <t>Publicity &amp; Postage</t>
    <phoneticPr fontId="3" type="noConversion"/>
  </si>
  <si>
    <t>Summer Intermediate Pairs - June</t>
  </si>
  <si>
    <t>Hire of Equipment / Duplimated Boards / Hand Records</t>
  </si>
  <si>
    <t>Refreshments</t>
    <phoneticPr fontId="3" type="noConversion"/>
  </si>
  <si>
    <t>Autumn Intermediate Pairs</t>
    <phoneticPr fontId="3" type="noConversion"/>
  </si>
  <si>
    <t>Hire of Hall &amp; Refreshments</t>
  </si>
  <si>
    <t>Cantor Cup - Feb</t>
  </si>
  <si>
    <t>A gift of £6k has been received from the Cantor family-to be kept in separate reserve account.</t>
  </si>
  <si>
    <t xml:space="preserve">Entrance Fees </t>
    <phoneticPr fontId="3" type="noConversion"/>
  </si>
  <si>
    <t>Room Hire - MBC</t>
  </si>
  <si>
    <t>Director - Joan Lewis</t>
    <phoneticPr fontId="3" type="noConversion"/>
  </si>
  <si>
    <t>Contribution received from Cantor Cup Reserve Account</t>
  </si>
  <si>
    <t>Cost to MCBA</t>
  </si>
  <si>
    <t>Expenses for Representative Competitions</t>
  </si>
  <si>
    <t>Pachabo Cup</t>
  </si>
  <si>
    <t xml:space="preserve">Garden Cities </t>
  </si>
  <si>
    <t>Corwen - Entry</t>
    <phoneticPr fontId="3" type="noConversion"/>
  </si>
  <si>
    <t>President's Cup - Entry</t>
    <phoneticPr fontId="3" type="noConversion"/>
  </si>
  <si>
    <t>Tollemache Cup - Entry</t>
    <phoneticPr fontId="3" type="noConversion"/>
  </si>
  <si>
    <t>Expenses for Tollemache</t>
  </si>
  <si>
    <t>Total Cost</t>
  </si>
  <si>
    <t>Retirement Gifts/Presentations/Receptions</t>
    <phoneticPr fontId="3" type="noConversion"/>
  </si>
  <si>
    <t xml:space="preserve"> Intermediate Player of the Year </t>
  </si>
  <si>
    <t>B Team M Byrne Seminar</t>
  </si>
  <si>
    <t>Teaching</t>
  </si>
  <si>
    <t>Total:</t>
  </si>
  <si>
    <t>C Team M Byrne Seminar</t>
  </si>
  <si>
    <t>Equipment/Insurance/Bridge Stationery</t>
  </si>
  <si>
    <t>Insurance</t>
  </si>
  <si>
    <t>Debtors and Prepayments:</t>
  </si>
  <si>
    <t>Prepayments-Room Bookings</t>
  </si>
  <si>
    <t xml:space="preserve">    </t>
  </si>
  <si>
    <t>Stuart Davies-Northern Bridge League</t>
  </si>
  <si>
    <t>Prepayments-Tournament Bookings</t>
  </si>
  <si>
    <t>Total Prepayments:</t>
  </si>
  <si>
    <t>Debtors:</t>
  </si>
  <si>
    <t>Debtors Total</t>
  </si>
  <si>
    <t>Total Debtors and Prepayments</t>
  </si>
  <si>
    <t>Creditors</t>
  </si>
  <si>
    <t>EBU License for GP Pairs in March</t>
  </si>
  <si>
    <t>Higson Cup final</t>
  </si>
  <si>
    <t>Directors fees</t>
  </si>
  <si>
    <t>Boards and hand records</t>
  </si>
  <si>
    <t>Estimated P2P charge for Cup final (Provision)</t>
  </si>
  <si>
    <t>Player of the Year/Intermediate Player of the Year</t>
  </si>
  <si>
    <t>2018-19</t>
  </si>
  <si>
    <t>Balance Sheet as at 31st March 2019</t>
  </si>
  <si>
    <t>2018/19</t>
  </si>
  <si>
    <t>Duplimated Boards &amp; Hand Records</t>
  </si>
  <si>
    <t>Notes to the Accounts for the year ended 31st March 2019</t>
  </si>
  <si>
    <t>Income &amp; Expenditure Account to 31st March 2019</t>
  </si>
  <si>
    <t>2018-2019</t>
  </si>
  <si>
    <t>Cups &amp; Cloths</t>
  </si>
  <si>
    <t>Player of the Year</t>
  </si>
  <si>
    <t>Cost</t>
  </si>
  <si>
    <t>Postage</t>
  </si>
  <si>
    <t>Presidents Cup</t>
  </si>
  <si>
    <t>EBU P2P Income for Feb/March 19</t>
  </si>
  <si>
    <t>GP Teams -July 2019</t>
  </si>
  <si>
    <t>Summer Int. Pairs - June 2019</t>
  </si>
  <si>
    <t>Autumn Int Pairs- Nov 2019</t>
  </si>
  <si>
    <t>Prepaid Room Bookings for 2019-20:</t>
  </si>
  <si>
    <t>Pre-paid Tournament Fees for 2019-20:</t>
  </si>
  <si>
    <t>Computer-ABC</t>
  </si>
  <si>
    <t>Manchester League 2018 - 2019</t>
  </si>
  <si>
    <t>Score cards</t>
  </si>
  <si>
    <t>Underprovision for P2P-2017-18</t>
  </si>
  <si>
    <t>League Fees overpaid-2017-18</t>
  </si>
  <si>
    <t>P2P Underprovision-2017-18</t>
  </si>
  <si>
    <t xml:space="preserve">68  Teams @ £35 </t>
  </si>
  <si>
    <t>Gross Receipts (35 teams @ £15)</t>
  </si>
  <si>
    <t>83 @ £5 each</t>
  </si>
  <si>
    <t>Marketing Costs</t>
  </si>
  <si>
    <t>Sundries</t>
  </si>
  <si>
    <t>Insurance 2019-20</t>
  </si>
  <si>
    <t>Net Cost of B Team Seminar</t>
  </si>
  <si>
    <t>Merville Goldstone Cup  Prizes</t>
  </si>
  <si>
    <t>Accrued Building Society Interest</t>
  </si>
  <si>
    <t>Intermediate Swiss Pairs (S Triggs)- March 19</t>
  </si>
  <si>
    <t>Intermediate Swiss Pairs (S Triggs)- April 18</t>
  </si>
  <si>
    <t>Sundry Debtors - note 19</t>
  </si>
  <si>
    <t xml:space="preserve">Sundry Creditors - note 20 </t>
  </si>
  <si>
    <t>Treasurer -Stationery &amp; Printing</t>
  </si>
  <si>
    <t>Advertising</t>
  </si>
  <si>
    <t>Intermediate Swiss Pairs-March 2019</t>
  </si>
  <si>
    <t>Intermediate Swiss Pairs-April 2018</t>
  </si>
  <si>
    <t>Amount Owing from Intermediate Pairs Event</t>
  </si>
  <si>
    <t>Estimated EBU license fee for League 2018/19</t>
  </si>
  <si>
    <t>Estimated P2P charge from EBU - Note 20</t>
  </si>
  <si>
    <t>Debtor-Feb/Mar income</t>
  </si>
  <si>
    <t>Equipment</t>
  </si>
  <si>
    <t>Engraving 2017-18</t>
  </si>
  <si>
    <t>Extra Players</t>
  </si>
  <si>
    <t>Surplus of Expenditure over Income(loss)</t>
  </si>
  <si>
    <t>(Deficit)/Surplus for the year</t>
  </si>
  <si>
    <t>Higson Cup Extra Players</t>
  </si>
  <si>
    <t>Hire of Equipment / Boards / Hand records/Transport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</si>
</sst>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 applyFill="1"/>
    <xf numFmtId="164" fontId="5" fillId="2" borderId="0" xfId="0" applyNumberFormat="1" applyFont="1" applyFill="1"/>
    <xf numFmtId="164" fontId="5" fillId="0" borderId="0" xfId="0" applyNumberFormat="1" applyFont="1" applyFill="1"/>
    <xf numFmtId="165" fontId="3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0" fillId="2" borderId="0" xfId="0" applyFill="1"/>
    <xf numFmtId="164" fontId="3" fillId="0" borderId="0" xfId="0" applyNumberFormat="1" applyFont="1" applyFill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Fill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0" fillId="2" borderId="0" xfId="0" applyNumberForma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7" fontId="9" fillId="0" borderId="0" xfId="0" applyNumberFormat="1" applyFont="1" applyFill="1"/>
    <xf numFmtId="167" fontId="2" fillId="0" borderId="0" xfId="0" applyNumberFormat="1" applyFont="1" applyFill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0" fontId="2" fillId="2" borderId="0" xfId="0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0" fontId="6" fillId="2" borderId="0" xfId="0" applyFont="1" applyFill="1"/>
    <xf numFmtId="49" fontId="2" fillId="0" borderId="0" xfId="0" applyNumberFormat="1" applyFont="1" applyAlignment="1">
      <alignment horizontal="left"/>
    </xf>
    <xf numFmtId="166" fontId="4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9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6" fillId="0" borderId="0" xfId="0" applyNumberFormat="1" applyFont="1"/>
    <xf numFmtId="167" fontId="11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11" fillId="2" borderId="0" xfId="0" applyNumberFormat="1" applyFont="1" applyFill="1"/>
    <xf numFmtId="0" fontId="2" fillId="2" borderId="0" xfId="0" applyFont="1" applyFill="1" applyAlignment="1">
      <alignment horizontal="left"/>
    </xf>
    <xf numFmtId="167" fontId="10" fillId="2" borderId="0" xfId="0" applyNumberFormat="1" applyFont="1" applyFill="1"/>
    <xf numFmtId="167" fontId="9" fillId="2" borderId="0" xfId="0" applyNumberFormat="1" applyFont="1" applyFill="1"/>
    <xf numFmtId="167" fontId="2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7" fontId="12" fillId="2" borderId="0" xfId="0" applyNumberFormat="1" applyFont="1" applyFill="1" applyAlignment="1">
      <alignment horizontal="right"/>
    </xf>
    <xf numFmtId="2" fontId="4" fillId="2" borderId="0" xfId="0" applyNumberFormat="1" applyFont="1" applyFill="1"/>
    <xf numFmtId="167" fontId="12" fillId="2" borderId="0" xfId="0" applyNumberFormat="1" applyFont="1" applyFill="1" applyAlignment="1">
      <alignment horizontal="left"/>
    </xf>
    <xf numFmtId="167" fontId="13" fillId="2" borderId="0" xfId="0" applyNumberFormat="1" applyFont="1" applyFill="1" applyAlignment="1">
      <alignment horizontal="left"/>
    </xf>
    <xf numFmtId="164" fontId="4" fillId="0" borderId="0" xfId="0" applyNumberFormat="1" applyFont="1"/>
    <xf numFmtId="167" fontId="14" fillId="0" borderId="0" xfId="0" applyNumberFormat="1" applyFont="1"/>
    <xf numFmtId="0" fontId="9" fillId="2" borderId="0" xfId="0" applyFont="1" applyFill="1"/>
    <xf numFmtId="167" fontId="4" fillId="0" borderId="0" xfId="0" applyNumberFormat="1" applyFont="1" applyFill="1"/>
    <xf numFmtId="2" fontId="6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4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2" fontId="9" fillId="0" borderId="0" xfId="0" applyNumberFormat="1" applyFont="1"/>
    <xf numFmtId="164" fontId="6" fillId="0" borderId="0" xfId="0" applyNumberFormat="1" applyFont="1" applyFill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CBAAccounts-2017-8%20Fi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Reserve Accounts"/>
      <sheetName val="                   Expenses"/>
      <sheetName val="Balance Sheet"/>
      <sheetName val="Bal sheet rec"/>
      <sheetName val="Cheques received_banking list"/>
      <sheetName val="Opening Debtors &amp; Creditors"/>
      <sheetName val="Income &amp; Expenditure 2017-2018"/>
      <sheetName val="Notes 2017-18"/>
      <sheetName val="Cantor Accounts"/>
      <sheetName val="League Calculations"/>
    </sheetNames>
    <sheetDataSet>
      <sheetData sheetId="0">
        <row r="129">
          <cell r="Q129">
            <v>635</v>
          </cell>
          <cell r="S129">
            <v>1845</v>
          </cell>
        </row>
      </sheetData>
      <sheetData sheetId="1"/>
      <sheetData sheetId="2">
        <row r="13">
          <cell r="T13">
            <v>500</v>
          </cell>
        </row>
        <row r="101">
          <cell r="X101">
            <v>96</v>
          </cell>
        </row>
        <row r="104">
          <cell r="E104">
            <v>75</v>
          </cell>
        </row>
        <row r="115">
          <cell r="T115">
            <v>2900</v>
          </cell>
        </row>
        <row r="147">
          <cell r="E147">
            <v>75</v>
          </cell>
        </row>
        <row r="150">
          <cell r="E150">
            <v>196</v>
          </cell>
        </row>
      </sheetData>
      <sheetData sheetId="3"/>
      <sheetData sheetId="4"/>
      <sheetData sheetId="5"/>
      <sheetData sheetId="6"/>
      <sheetData sheetId="7"/>
      <sheetData sheetId="8">
        <row r="212">
          <cell r="E212">
            <v>100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7"/>
  <sheetViews>
    <sheetView tabSelected="1" topLeftCell="A286" workbookViewId="0">
      <selection activeCell="E9" sqref="E9"/>
    </sheetView>
  </sheetViews>
  <sheetFormatPr defaultColWidth="10.140625" defaultRowHeight="15.75" x14ac:dyDescent="0.25"/>
  <cols>
    <col min="1" max="1" width="10.140625" style="51"/>
    <col min="2" max="2" width="63" style="6" customWidth="1"/>
    <col min="3" max="3" width="10.42578125" style="40" customWidth="1"/>
    <col min="4" max="4" width="3.28515625" style="40" customWidth="1"/>
    <col min="5" max="5" width="10.140625" style="26"/>
    <col min="14" max="14" width="10" customWidth="1"/>
  </cols>
  <sheetData>
    <row r="1" spans="1:6" s="4" customFormat="1" x14ac:dyDescent="0.25">
      <c r="A1" s="51" t="s">
        <v>0</v>
      </c>
      <c r="C1" s="32"/>
      <c r="D1" s="32"/>
      <c r="E1" s="52"/>
    </row>
    <row r="2" spans="1:6" s="4" customFormat="1" x14ac:dyDescent="0.25">
      <c r="A2" s="51" t="s">
        <v>165</v>
      </c>
      <c r="C2" s="32"/>
      <c r="D2" s="32"/>
      <c r="E2" s="52"/>
    </row>
    <row r="3" spans="1:6" s="4" customFormat="1" x14ac:dyDescent="0.25">
      <c r="A3" s="51"/>
      <c r="C3" s="32"/>
      <c r="D3" s="32"/>
      <c r="E3" s="53" t="s">
        <v>163</v>
      </c>
    </row>
    <row r="4" spans="1:6" s="4" customFormat="1" ht="17.25" customHeight="1" x14ac:dyDescent="0.25">
      <c r="A4" s="51" t="s">
        <v>6</v>
      </c>
      <c r="C4" s="54"/>
      <c r="D4" s="54"/>
      <c r="E4" s="52"/>
    </row>
    <row r="5" spans="1:6" s="4" customFormat="1" ht="11.25" customHeight="1" x14ac:dyDescent="0.25">
      <c r="A5" s="51"/>
      <c r="C5" s="32"/>
      <c r="D5" s="32"/>
      <c r="E5" s="52"/>
    </row>
    <row r="6" spans="1:6" s="4" customFormat="1" x14ac:dyDescent="0.25">
      <c r="A6" s="51">
        <v>1</v>
      </c>
      <c r="B6" s="4" t="s">
        <v>58</v>
      </c>
      <c r="C6" s="40"/>
      <c r="D6" s="32"/>
      <c r="E6" s="52"/>
    </row>
    <row r="7" spans="1:6" s="4" customFormat="1" x14ac:dyDescent="0.25">
      <c r="A7" s="51"/>
      <c r="B7" s="37" t="s">
        <v>59</v>
      </c>
      <c r="C7" s="40"/>
      <c r="D7" s="32"/>
      <c r="E7" s="43">
        <v>2180.59</v>
      </c>
    </row>
    <row r="8" spans="1:6" s="4" customFormat="1" x14ac:dyDescent="0.25">
      <c r="A8" s="51"/>
      <c r="B8" s="37" t="s">
        <v>205</v>
      </c>
      <c r="C8" s="40"/>
      <c r="D8" s="32"/>
      <c r="E8" s="43">
        <v>418.6</v>
      </c>
    </row>
    <row r="9" spans="1:6" s="4" customFormat="1" x14ac:dyDescent="0.25">
      <c r="A9" s="51"/>
      <c r="C9" s="32" t="s">
        <v>57</v>
      </c>
      <c r="D9" s="32"/>
      <c r="E9" s="91">
        <f>SUM(E7:E8)</f>
        <v>2599.19</v>
      </c>
    </row>
    <row r="10" spans="1:6" s="4" customFormat="1" x14ac:dyDescent="0.25">
      <c r="A10" s="51"/>
      <c r="C10" s="32"/>
      <c r="D10" s="32"/>
      <c r="E10" s="52"/>
    </row>
    <row r="11" spans="1:6" s="4" customFormat="1" x14ac:dyDescent="0.25">
      <c r="A11" s="51" t="s">
        <v>60</v>
      </c>
      <c r="B11" s="4" t="s">
        <v>180</v>
      </c>
      <c r="C11" s="40"/>
      <c r="D11" s="32"/>
      <c r="E11" s="52"/>
    </row>
    <row r="12" spans="1:6" s="4" customFormat="1" x14ac:dyDescent="0.25">
      <c r="A12" s="51"/>
      <c r="B12" s="4" t="s">
        <v>61</v>
      </c>
      <c r="C12" s="40"/>
      <c r="D12" s="32"/>
      <c r="E12" s="52"/>
    </row>
    <row r="13" spans="1:6" x14ac:dyDescent="0.25">
      <c r="B13" s="37" t="s">
        <v>185</v>
      </c>
      <c r="C13" s="39"/>
      <c r="D13" s="50"/>
      <c r="E13" s="55">
        <v>2380</v>
      </c>
      <c r="F13" s="12"/>
    </row>
    <row r="14" spans="1:6" x14ac:dyDescent="0.25">
      <c r="B14" s="37" t="s">
        <v>183</v>
      </c>
      <c r="C14" s="39"/>
      <c r="D14" s="50"/>
      <c r="E14" s="55">
        <v>64</v>
      </c>
      <c r="F14" s="12"/>
    </row>
    <row r="15" spans="1:6" x14ac:dyDescent="0.25">
      <c r="B15" s="4"/>
      <c r="C15" s="32" t="s">
        <v>57</v>
      </c>
      <c r="E15" s="26">
        <f>SUM(E13:E14)</f>
        <v>2444</v>
      </c>
      <c r="F15" s="12"/>
    </row>
    <row r="16" spans="1:6" x14ac:dyDescent="0.25">
      <c r="B16" s="4" t="s">
        <v>62</v>
      </c>
      <c r="C16" s="32"/>
      <c r="F16" s="12"/>
    </row>
    <row r="17" spans="1:6" x14ac:dyDescent="0.25">
      <c r="B17" s="37" t="s">
        <v>204</v>
      </c>
      <c r="C17" s="39"/>
      <c r="D17" s="50"/>
      <c r="E17" s="26">
        <v>450</v>
      </c>
      <c r="F17" s="12"/>
    </row>
    <row r="18" spans="1:6" x14ac:dyDescent="0.25">
      <c r="B18" s="37" t="s">
        <v>182</v>
      </c>
      <c r="C18" s="39"/>
      <c r="D18" s="50"/>
      <c r="E18" s="26">
        <v>47.07</v>
      </c>
      <c r="F18" s="12"/>
    </row>
    <row r="19" spans="1:6" x14ac:dyDescent="0.25">
      <c r="B19" s="37"/>
      <c r="C19" s="39" t="s">
        <v>57</v>
      </c>
      <c r="D19" s="50"/>
      <c r="E19" s="26">
        <f>SUM(E17:E18)</f>
        <v>497.07</v>
      </c>
      <c r="F19" s="12"/>
    </row>
    <row r="20" spans="1:6" s="4" customFormat="1" x14ac:dyDescent="0.25">
      <c r="A20" s="51"/>
      <c r="B20" s="6"/>
      <c r="C20" s="32"/>
      <c r="D20" s="32"/>
      <c r="E20" s="52"/>
      <c r="F20" s="56"/>
    </row>
    <row r="21" spans="1:6" s="4" customFormat="1" x14ac:dyDescent="0.25">
      <c r="A21" s="51"/>
      <c r="B21" s="6" t="s">
        <v>63</v>
      </c>
      <c r="C21" s="49"/>
      <c r="D21" s="32"/>
      <c r="E21" s="92">
        <f>E15-E19</f>
        <v>1946.93</v>
      </c>
    </row>
    <row r="23" spans="1:6" x14ac:dyDescent="0.25">
      <c r="A23" s="51" t="s">
        <v>64</v>
      </c>
      <c r="B23" s="56" t="s">
        <v>65</v>
      </c>
      <c r="C23" s="39"/>
      <c r="D23" s="50"/>
      <c r="F23" s="12"/>
    </row>
    <row r="24" spans="1:6" x14ac:dyDescent="0.25">
      <c r="B24" s="14" t="s">
        <v>187</v>
      </c>
      <c r="C24" s="39"/>
      <c r="D24" s="50"/>
      <c r="E24" s="26">
        <v>415</v>
      </c>
      <c r="F24" s="12"/>
    </row>
    <row r="25" spans="1:6" x14ac:dyDescent="0.25">
      <c r="B25" s="56"/>
      <c r="C25" s="32" t="s">
        <v>57</v>
      </c>
      <c r="D25" s="50"/>
      <c r="E25" s="92">
        <f>SUM(E23:E24)</f>
        <v>415</v>
      </c>
      <c r="F25" s="12"/>
    </row>
    <row r="26" spans="1:6" x14ac:dyDescent="0.25">
      <c r="B26" s="56"/>
      <c r="C26" s="39"/>
      <c r="D26" s="50"/>
      <c r="F26" s="12"/>
    </row>
    <row r="27" spans="1:6" x14ac:dyDescent="0.25">
      <c r="A27" s="51" t="s">
        <v>66</v>
      </c>
      <c r="B27" s="4" t="s">
        <v>67</v>
      </c>
      <c r="C27" s="39"/>
      <c r="D27" s="50"/>
      <c r="E27" s="26">
        <v>269</v>
      </c>
      <c r="F27" s="12"/>
    </row>
    <row r="28" spans="1:6" x14ac:dyDescent="0.25">
      <c r="B28" s="37"/>
      <c r="C28" s="39"/>
      <c r="D28" s="50"/>
      <c r="F28" s="12"/>
    </row>
    <row r="29" spans="1:6" s="6" customFormat="1" x14ac:dyDescent="0.25">
      <c r="A29" s="51">
        <v>3</v>
      </c>
      <c r="B29" s="4" t="s">
        <v>68</v>
      </c>
      <c r="C29" s="32"/>
      <c r="D29" s="49"/>
      <c r="E29" s="26"/>
    </row>
    <row r="30" spans="1:6" s="6" customFormat="1" x14ac:dyDescent="0.25">
      <c r="A30" s="51"/>
      <c r="B30" s="4" t="s">
        <v>61</v>
      </c>
      <c r="C30" s="40"/>
      <c r="D30" s="49"/>
      <c r="E30" s="26"/>
    </row>
    <row r="31" spans="1:6" x14ac:dyDescent="0.25">
      <c r="B31" s="37" t="s">
        <v>186</v>
      </c>
      <c r="C31" s="39"/>
      <c r="D31" s="50"/>
      <c r="E31" s="55">
        <v>525</v>
      </c>
    </row>
    <row r="32" spans="1:6" x14ac:dyDescent="0.25">
      <c r="B32" s="37" t="s">
        <v>208</v>
      </c>
      <c r="C32" s="39"/>
      <c r="D32" s="50"/>
      <c r="E32" s="55">
        <v>40</v>
      </c>
    </row>
    <row r="33" spans="1:6" x14ac:dyDescent="0.25">
      <c r="B33" s="37"/>
      <c r="C33" s="32" t="s">
        <v>57</v>
      </c>
      <c r="E33" s="92">
        <f>SUM(E31:E32)</f>
        <v>565</v>
      </c>
    </row>
    <row r="34" spans="1:6" s="4" customFormat="1" x14ac:dyDescent="0.25">
      <c r="A34" s="51"/>
      <c r="B34" s="4" t="s">
        <v>69</v>
      </c>
      <c r="C34" s="57"/>
      <c r="D34" s="32"/>
      <c r="E34" s="52"/>
    </row>
    <row r="35" spans="1:6" x14ac:dyDescent="0.25">
      <c r="B35" s="4"/>
      <c r="C35" s="57"/>
    </row>
    <row r="36" spans="1:6" x14ac:dyDescent="0.25">
      <c r="B36" s="37" t="s">
        <v>70</v>
      </c>
      <c r="C36" s="39"/>
      <c r="D36" s="39"/>
      <c r="E36" s="55">
        <v>310</v>
      </c>
    </row>
    <row r="37" spans="1:6" x14ac:dyDescent="0.25">
      <c r="B37" s="37" t="s">
        <v>71</v>
      </c>
      <c r="C37" s="39"/>
      <c r="D37" s="39"/>
      <c r="E37" s="55">
        <v>167.3</v>
      </c>
    </row>
    <row r="38" spans="1:6" x14ac:dyDescent="0.25">
      <c r="B38" s="37" t="s">
        <v>72</v>
      </c>
      <c r="C38" s="39"/>
      <c r="D38" s="58"/>
      <c r="E38" s="55">
        <v>350</v>
      </c>
    </row>
    <row r="39" spans="1:6" x14ac:dyDescent="0.25">
      <c r="B39" s="37" t="s">
        <v>206</v>
      </c>
      <c r="C39" s="39"/>
      <c r="D39" s="58"/>
      <c r="E39" s="55">
        <v>30</v>
      </c>
    </row>
    <row r="40" spans="1:6" x14ac:dyDescent="0.25">
      <c r="B40" s="37" t="s">
        <v>73</v>
      </c>
      <c r="C40" s="50"/>
      <c r="D40" s="58"/>
      <c r="E40" s="55">
        <v>42</v>
      </c>
    </row>
    <row r="41" spans="1:6" x14ac:dyDescent="0.25">
      <c r="B41" s="37" t="s">
        <v>99</v>
      </c>
      <c r="C41" s="50"/>
      <c r="D41" s="58"/>
      <c r="E41" s="55">
        <v>41.91</v>
      </c>
    </row>
    <row r="42" spans="1:6" x14ac:dyDescent="0.25">
      <c r="B42" s="37" t="s">
        <v>207</v>
      </c>
      <c r="C42" s="50"/>
      <c r="D42" s="58"/>
      <c r="E42" s="55">
        <v>6.5</v>
      </c>
      <c r="F42" s="59"/>
    </row>
    <row r="43" spans="1:6" x14ac:dyDescent="0.25">
      <c r="B43" s="37" t="s">
        <v>184</v>
      </c>
      <c r="C43" s="50"/>
      <c r="D43" s="58"/>
      <c r="E43" s="55">
        <v>27.68</v>
      </c>
      <c r="F43" s="59"/>
    </row>
    <row r="44" spans="1:6" x14ac:dyDescent="0.25">
      <c r="B44" s="37" t="s">
        <v>74</v>
      </c>
      <c r="C44" s="50"/>
      <c r="D44" s="58"/>
      <c r="E44" s="55">
        <v>50</v>
      </c>
      <c r="F44" s="59"/>
    </row>
    <row r="45" spans="1:6" x14ac:dyDescent="0.25">
      <c r="B45" s="4"/>
      <c r="C45" s="32" t="s">
        <v>57</v>
      </c>
      <c r="D45" s="58"/>
      <c r="E45" s="26">
        <f>SUM(E36:E44)</f>
        <v>1025.3899999999999</v>
      </c>
      <c r="F45" s="12"/>
    </row>
    <row r="46" spans="1:6" x14ac:dyDescent="0.25">
      <c r="D46" s="58"/>
    </row>
    <row r="47" spans="1:6" x14ac:dyDescent="0.25">
      <c r="B47" s="4" t="s">
        <v>75</v>
      </c>
      <c r="C47" s="49"/>
      <c r="D47" s="57"/>
      <c r="E47" s="92">
        <f>E33-E45</f>
        <v>-460.38999999999987</v>
      </c>
      <c r="F47" s="12"/>
    </row>
    <row r="48" spans="1:6" x14ac:dyDescent="0.25">
      <c r="B48" s="4"/>
      <c r="C48" s="49"/>
      <c r="D48" s="57"/>
    </row>
    <row r="49" spans="1:6" s="6" customFormat="1" x14ac:dyDescent="0.25">
      <c r="A49" s="60" t="s">
        <v>76</v>
      </c>
      <c r="B49" s="4" t="s">
        <v>77</v>
      </c>
      <c r="C49" s="40"/>
      <c r="D49" s="57"/>
      <c r="E49" s="26"/>
    </row>
    <row r="50" spans="1:6" s="6" customFormat="1" x14ac:dyDescent="0.25">
      <c r="A50" s="51"/>
      <c r="B50" s="4" t="s">
        <v>61</v>
      </c>
      <c r="C50" s="61"/>
      <c r="D50" s="49"/>
      <c r="E50" s="26">
        <f>[1]Income!Q129+165</f>
        <v>800</v>
      </c>
    </row>
    <row r="51" spans="1:6" s="6" customFormat="1" x14ac:dyDescent="0.25">
      <c r="A51" s="51"/>
      <c r="B51" s="4"/>
      <c r="C51" s="61"/>
      <c r="D51" s="49"/>
      <c r="E51" s="26"/>
    </row>
    <row r="52" spans="1:6" x14ac:dyDescent="0.25">
      <c r="A52" s="60"/>
      <c r="B52" s="4" t="s">
        <v>62</v>
      </c>
      <c r="C52" s="18"/>
    </row>
    <row r="53" spans="1:6" x14ac:dyDescent="0.25">
      <c r="B53" s="37" t="s">
        <v>78</v>
      </c>
      <c r="C53" s="62"/>
      <c r="D53" s="50"/>
      <c r="E53" s="55">
        <v>175</v>
      </c>
      <c r="F53" s="14"/>
    </row>
    <row r="54" spans="1:6" x14ac:dyDescent="0.25">
      <c r="B54" s="37" t="s">
        <v>79</v>
      </c>
      <c r="C54" s="62"/>
      <c r="D54" s="50"/>
      <c r="E54" s="55">
        <v>100</v>
      </c>
      <c r="F54" s="14"/>
    </row>
    <row r="55" spans="1:6" x14ac:dyDescent="0.25">
      <c r="B55" s="37" t="s">
        <v>80</v>
      </c>
      <c r="C55" s="62"/>
      <c r="D55" s="39"/>
      <c r="E55" s="55">
        <v>70</v>
      </c>
      <c r="F55" s="14"/>
    </row>
    <row r="56" spans="1:6" x14ac:dyDescent="0.25">
      <c r="B56" s="37" t="s">
        <v>81</v>
      </c>
      <c r="C56" s="62"/>
      <c r="D56" s="50"/>
      <c r="E56" s="55">
        <v>322.45999999999998</v>
      </c>
      <c r="F56" s="14"/>
    </row>
    <row r="57" spans="1:6" x14ac:dyDescent="0.25">
      <c r="B57" s="37" t="s">
        <v>82</v>
      </c>
      <c r="C57" s="62"/>
      <c r="D57" s="50"/>
      <c r="E57" s="55">
        <v>20</v>
      </c>
      <c r="F57" s="14"/>
    </row>
    <row r="58" spans="1:6" x14ac:dyDescent="0.25">
      <c r="B58" s="37" t="s">
        <v>83</v>
      </c>
      <c r="C58" s="62"/>
      <c r="D58" s="63"/>
      <c r="E58" s="55">
        <v>30.02</v>
      </c>
      <c r="F58" s="14"/>
    </row>
    <row r="59" spans="1:6" x14ac:dyDescent="0.25">
      <c r="B59" s="37" t="s">
        <v>70</v>
      </c>
      <c r="C59" s="62"/>
      <c r="D59" s="63"/>
      <c r="E59" s="55">
        <v>95</v>
      </c>
      <c r="F59" s="14"/>
    </row>
    <row r="60" spans="1:6" x14ac:dyDescent="0.25">
      <c r="B60" s="37"/>
      <c r="C60" s="62"/>
      <c r="D60" s="63"/>
      <c r="E60" s="55"/>
      <c r="F60" s="14"/>
    </row>
    <row r="61" spans="1:6" x14ac:dyDescent="0.25">
      <c r="B61" s="4"/>
      <c r="C61" s="57" t="s">
        <v>57</v>
      </c>
      <c r="D61" s="63"/>
      <c r="E61" s="64">
        <f>SUM(E53:E60)</f>
        <v>812.48</v>
      </c>
      <c r="F61" s="40"/>
    </row>
    <row r="62" spans="1:6" x14ac:dyDescent="0.25">
      <c r="B62" s="4"/>
      <c r="C62" s="65"/>
      <c r="D62" s="63"/>
      <c r="F62" s="40"/>
    </row>
    <row r="63" spans="1:6" x14ac:dyDescent="0.25">
      <c r="B63" s="4" t="s">
        <v>75</v>
      </c>
      <c r="C63" s="57"/>
      <c r="D63" s="63"/>
      <c r="E63" s="90">
        <f>E50-E61</f>
        <v>-12.480000000000018</v>
      </c>
      <c r="F63" s="40"/>
    </row>
    <row r="64" spans="1:6" x14ac:dyDescent="0.25">
      <c r="B64" s="4"/>
      <c r="C64" s="66"/>
      <c r="D64" s="63"/>
    </row>
    <row r="65" spans="1:9" x14ac:dyDescent="0.25">
      <c r="A65" s="51">
        <v>5</v>
      </c>
      <c r="B65" s="4" t="s">
        <v>84</v>
      </c>
      <c r="D65" s="66"/>
    </row>
    <row r="66" spans="1:9" x14ac:dyDescent="0.25">
      <c r="B66" s="4" t="s">
        <v>61</v>
      </c>
      <c r="C66" s="49"/>
      <c r="D66" s="65"/>
      <c r="E66" s="26">
        <f>[1]Income!S129+20+55</f>
        <v>1920</v>
      </c>
    </row>
    <row r="67" spans="1:9" x14ac:dyDescent="0.25">
      <c r="B67" s="4"/>
      <c r="C67" s="49"/>
      <c r="D67" s="65"/>
    </row>
    <row r="68" spans="1:9" x14ac:dyDescent="0.25">
      <c r="B68" s="4" t="s">
        <v>62</v>
      </c>
      <c r="C68" s="49"/>
      <c r="D68" s="65"/>
    </row>
    <row r="69" spans="1:9" x14ac:dyDescent="0.25">
      <c r="B69" s="37" t="s">
        <v>78</v>
      </c>
      <c r="C69" s="62"/>
      <c r="D69" s="50"/>
      <c r="E69" s="55">
        <v>192</v>
      </c>
      <c r="F69" s="14"/>
    </row>
    <row r="70" spans="1:9" ht="12" customHeight="1" x14ac:dyDescent="0.25">
      <c r="B70" s="37" t="s">
        <v>85</v>
      </c>
      <c r="C70" s="62"/>
      <c r="D70" s="50"/>
      <c r="E70" s="55">
        <v>250</v>
      </c>
      <c r="F70" s="14"/>
    </row>
    <row r="71" spans="1:9" x14ac:dyDescent="0.25">
      <c r="B71" s="37" t="s">
        <v>86</v>
      </c>
      <c r="C71" s="50"/>
      <c r="D71" s="58"/>
      <c r="E71" s="55">
        <v>20</v>
      </c>
      <c r="F71" s="14"/>
    </row>
    <row r="72" spans="1:9" x14ac:dyDescent="0.25">
      <c r="B72" s="37" t="s">
        <v>87</v>
      </c>
      <c r="C72" s="62"/>
      <c r="D72" s="50"/>
      <c r="E72" s="55">
        <v>160</v>
      </c>
      <c r="F72" s="14"/>
      <c r="G72" s="14"/>
    </row>
    <row r="73" spans="1:9" x14ac:dyDescent="0.25">
      <c r="B73" s="37" t="s">
        <v>88</v>
      </c>
      <c r="C73" s="62"/>
      <c r="D73" s="58"/>
      <c r="E73" s="55">
        <v>372.4</v>
      </c>
      <c r="F73" s="14"/>
    </row>
    <row r="74" spans="1:9" x14ac:dyDescent="0.25">
      <c r="B74" s="37" t="s">
        <v>89</v>
      </c>
      <c r="C74" s="62"/>
      <c r="D74" s="50"/>
      <c r="E74" s="55">
        <v>50</v>
      </c>
      <c r="F74" s="14"/>
    </row>
    <row r="75" spans="1:9" x14ac:dyDescent="0.25">
      <c r="B75" s="37" t="s">
        <v>90</v>
      </c>
      <c r="C75" s="62"/>
      <c r="D75" s="50"/>
      <c r="E75" s="55">
        <v>520</v>
      </c>
      <c r="F75" s="14"/>
      <c r="I75" s="4"/>
    </row>
    <row r="76" spans="1:9" x14ac:dyDescent="0.25">
      <c r="B76" s="37" t="s">
        <v>168</v>
      </c>
      <c r="C76" s="62"/>
      <c r="D76" s="50"/>
      <c r="E76" s="55">
        <v>14</v>
      </c>
      <c r="F76" s="14"/>
      <c r="I76" s="4"/>
    </row>
    <row r="77" spans="1:9" x14ac:dyDescent="0.25">
      <c r="B77" s="37" t="s">
        <v>91</v>
      </c>
      <c r="C77" s="62"/>
      <c r="D77" s="50"/>
      <c r="E77" s="55">
        <v>10</v>
      </c>
      <c r="F77" s="14"/>
      <c r="I77" s="4"/>
    </row>
    <row r="78" spans="1:9" x14ac:dyDescent="0.25">
      <c r="B78" s="4"/>
      <c r="C78" s="57" t="s">
        <v>57</v>
      </c>
      <c r="D78" s="50"/>
      <c r="E78" s="64">
        <f>SUM(E69:E77)</f>
        <v>1588.4</v>
      </c>
    </row>
    <row r="79" spans="1:9" x14ac:dyDescent="0.25">
      <c r="D79" s="50"/>
      <c r="I79" s="4"/>
    </row>
    <row r="80" spans="1:9" x14ac:dyDescent="0.25">
      <c r="B80" s="4" t="s">
        <v>63</v>
      </c>
      <c r="C80" s="57"/>
      <c r="D80" s="50"/>
      <c r="E80" s="90">
        <f>E66-E78</f>
        <v>331.59999999999991</v>
      </c>
      <c r="I80" s="4"/>
    </row>
    <row r="81" spans="1:9" x14ac:dyDescent="0.25">
      <c r="C81" s="32"/>
      <c r="D81" s="58"/>
    </row>
    <row r="82" spans="1:9" x14ac:dyDescent="0.25">
      <c r="A82" s="51">
        <v>6</v>
      </c>
      <c r="B82" s="4" t="s">
        <v>92</v>
      </c>
      <c r="C82" s="32"/>
      <c r="D82" s="58"/>
    </row>
    <row r="83" spans="1:9" x14ac:dyDescent="0.25">
      <c r="B83" s="4" t="s">
        <v>61</v>
      </c>
      <c r="C83" s="32"/>
      <c r="E83" s="26">
        <v>1950</v>
      </c>
    </row>
    <row r="84" spans="1:9" x14ac:dyDescent="0.25">
      <c r="B84" s="4"/>
      <c r="C84" s="32"/>
    </row>
    <row r="85" spans="1:9" s="4" customFormat="1" x14ac:dyDescent="0.25">
      <c r="B85" s="4" t="s">
        <v>62</v>
      </c>
      <c r="C85" s="40"/>
      <c r="D85" s="57"/>
      <c r="E85" s="52"/>
      <c r="I85"/>
    </row>
    <row r="86" spans="1:9" s="4" customFormat="1" x14ac:dyDescent="0.25">
      <c r="A86" s="51"/>
      <c r="B86" s="50" t="s">
        <v>93</v>
      </c>
      <c r="C86" s="39"/>
      <c r="D86" s="39"/>
      <c r="E86" s="43">
        <v>150</v>
      </c>
      <c r="F86" s="37"/>
      <c r="I86"/>
    </row>
    <row r="87" spans="1:9" s="4" customFormat="1" x14ac:dyDescent="0.25">
      <c r="A87" s="51"/>
      <c r="B87" s="50" t="s">
        <v>94</v>
      </c>
      <c r="C87" s="39"/>
      <c r="D87" s="39"/>
      <c r="E87" s="43">
        <v>70</v>
      </c>
      <c r="F87" s="37"/>
      <c r="I87"/>
    </row>
    <row r="88" spans="1:9" x14ac:dyDescent="0.25">
      <c r="B88" s="50" t="s">
        <v>95</v>
      </c>
      <c r="C88" s="50"/>
      <c r="D88" s="50"/>
      <c r="E88" s="43">
        <v>128</v>
      </c>
      <c r="F88" s="14"/>
    </row>
    <row r="89" spans="1:9" s="4" customFormat="1" x14ac:dyDescent="0.25">
      <c r="A89" s="51"/>
      <c r="B89" s="50" t="s">
        <v>96</v>
      </c>
      <c r="C89" s="63"/>
      <c r="D89" s="39"/>
      <c r="E89" s="43">
        <v>500</v>
      </c>
      <c r="F89" s="37"/>
      <c r="I89"/>
    </row>
    <row r="90" spans="1:9" s="4" customFormat="1" x14ac:dyDescent="0.25">
      <c r="A90" s="51"/>
      <c r="B90" s="50" t="s">
        <v>97</v>
      </c>
      <c r="C90" s="63"/>
      <c r="D90" s="39"/>
      <c r="E90" s="43">
        <v>72</v>
      </c>
      <c r="F90" s="37"/>
      <c r="I90"/>
    </row>
    <row r="91" spans="1:9" x14ac:dyDescent="0.25">
      <c r="B91" s="50" t="s">
        <v>98</v>
      </c>
      <c r="C91" s="50"/>
      <c r="D91" s="50"/>
      <c r="E91" s="43">
        <v>184</v>
      </c>
      <c r="F91" s="14"/>
    </row>
    <row r="92" spans="1:9" x14ac:dyDescent="0.25">
      <c r="B92" s="50" t="s">
        <v>99</v>
      </c>
      <c r="C92" s="50"/>
      <c r="D92" s="50"/>
      <c r="E92" s="43">
        <v>52</v>
      </c>
      <c r="F92" s="14"/>
    </row>
    <row r="93" spans="1:9" x14ac:dyDescent="0.25">
      <c r="B93" s="50" t="s">
        <v>100</v>
      </c>
      <c r="C93" s="62"/>
      <c r="D93" s="50"/>
      <c r="E93" s="43">
        <v>411.6</v>
      </c>
      <c r="F93" s="14"/>
    </row>
    <row r="94" spans="1:9" x14ac:dyDescent="0.25">
      <c r="B94" s="50" t="s">
        <v>101</v>
      </c>
      <c r="C94" s="62"/>
      <c r="D94" s="63"/>
      <c r="E94" s="43">
        <v>20</v>
      </c>
      <c r="F94" s="14"/>
    </row>
    <row r="95" spans="1:9" x14ac:dyDescent="0.25">
      <c r="B95" s="50" t="s">
        <v>102</v>
      </c>
      <c r="C95" s="62"/>
      <c r="D95" s="63"/>
      <c r="E95" s="43">
        <v>20</v>
      </c>
      <c r="F95" s="14"/>
    </row>
    <row r="96" spans="1:9" x14ac:dyDescent="0.25">
      <c r="B96" s="50" t="s">
        <v>103</v>
      </c>
      <c r="C96" s="62"/>
      <c r="D96" s="63"/>
      <c r="E96" s="43">
        <v>20</v>
      </c>
      <c r="F96" s="14"/>
    </row>
    <row r="97" spans="1:9" x14ac:dyDescent="0.25">
      <c r="B97" s="49" t="s">
        <v>104</v>
      </c>
      <c r="C97" s="57" t="s">
        <v>57</v>
      </c>
      <c r="E97" s="64">
        <f>SUM(E86:E96)</f>
        <v>1627.6</v>
      </c>
    </row>
    <row r="98" spans="1:9" x14ac:dyDescent="0.25">
      <c r="B98"/>
      <c r="C98" s="57"/>
      <c r="E98" s="12"/>
    </row>
    <row r="99" spans="1:9" x14ac:dyDescent="0.25">
      <c r="B99" s="4" t="s">
        <v>63</v>
      </c>
      <c r="C99" s="57"/>
      <c r="E99" s="90">
        <f>E83-E97</f>
        <v>322.40000000000009</v>
      </c>
    </row>
    <row r="100" spans="1:9" x14ac:dyDescent="0.25">
      <c r="B100" s="4"/>
      <c r="C100" s="57"/>
    </row>
    <row r="101" spans="1:9" x14ac:dyDescent="0.25">
      <c r="A101" s="51">
        <v>7</v>
      </c>
      <c r="B101" s="4" t="s">
        <v>21</v>
      </c>
      <c r="C101" s="66"/>
    </row>
    <row r="102" spans="1:9" x14ac:dyDescent="0.25">
      <c r="C102" s="66"/>
      <c r="D102" s="57"/>
    </row>
    <row r="103" spans="1:9" x14ac:dyDescent="0.25">
      <c r="B103" s="4" t="s">
        <v>61</v>
      </c>
      <c r="C103" s="48"/>
    </row>
    <row r="104" spans="1:9" x14ac:dyDescent="0.25">
      <c r="B104" s="37" t="s">
        <v>105</v>
      </c>
      <c r="C104" s="67"/>
      <c r="D104" s="57"/>
      <c r="E104" s="95">
        <v>6004</v>
      </c>
    </row>
    <row r="105" spans="1:9" x14ac:dyDescent="0.25">
      <c r="B105" s="4"/>
      <c r="C105" s="57" t="s">
        <v>57</v>
      </c>
      <c r="D105" s="57"/>
      <c r="E105" s="92">
        <f>SUM(E104:E104)</f>
        <v>6004</v>
      </c>
    </row>
    <row r="106" spans="1:9" x14ac:dyDescent="0.25">
      <c r="B106" s="6" t="s">
        <v>62</v>
      </c>
      <c r="C106" s="48"/>
      <c r="D106" s="57"/>
      <c r="E106" s="92"/>
    </row>
    <row r="107" spans="1:9" x14ac:dyDescent="0.25">
      <c r="B107" s="14" t="s">
        <v>106</v>
      </c>
      <c r="C107" s="48"/>
      <c r="D107" s="57"/>
      <c r="E107" s="95">
        <f>'[1]                   Expenses'!T115+'[1]                   Expenses'!T13</f>
        <v>3400</v>
      </c>
    </row>
    <row r="108" spans="1:9" x14ac:dyDescent="0.25">
      <c r="B108" s="37" t="s">
        <v>107</v>
      </c>
      <c r="C108" s="68"/>
      <c r="D108" s="66"/>
      <c r="E108" s="95">
        <v>94.39</v>
      </c>
    </row>
    <row r="109" spans="1:9" x14ac:dyDescent="0.25">
      <c r="B109" s="37" t="s">
        <v>108</v>
      </c>
      <c r="C109" s="68"/>
      <c r="D109" s="66"/>
      <c r="E109" s="95">
        <v>120.48</v>
      </c>
    </row>
    <row r="110" spans="1:9" x14ac:dyDescent="0.25">
      <c r="B110" s="37" t="s">
        <v>109</v>
      </c>
      <c r="C110" s="68"/>
      <c r="D110" s="66"/>
      <c r="E110" s="95">
        <v>721.18</v>
      </c>
      <c r="I110" s="4"/>
    </row>
    <row r="111" spans="1:9" x14ac:dyDescent="0.25">
      <c r="B111" s="37" t="s">
        <v>212</v>
      </c>
      <c r="C111" s="68"/>
      <c r="D111" s="66"/>
      <c r="E111" s="95">
        <v>448</v>
      </c>
      <c r="I111" s="4"/>
    </row>
    <row r="112" spans="1:9" x14ac:dyDescent="0.25">
      <c r="B112" s="37" t="s">
        <v>90</v>
      </c>
      <c r="C112" s="68"/>
      <c r="D112" s="66"/>
      <c r="E112" s="95">
        <v>1399</v>
      </c>
    </row>
    <row r="113" spans="1:10" x14ac:dyDescent="0.25">
      <c r="B113" s="37" t="s">
        <v>110</v>
      </c>
      <c r="C113" s="68"/>
      <c r="D113" s="66"/>
      <c r="E113" s="95">
        <v>134.13999999999999</v>
      </c>
    </row>
    <row r="114" spans="1:10" x14ac:dyDescent="0.25">
      <c r="B114" s="4"/>
      <c r="C114" s="57" t="s">
        <v>57</v>
      </c>
      <c r="D114" s="66"/>
      <c r="E114" s="92">
        <f>SUM(E107:E113)</f>
        <v>6317.1900000000005</v>
      </c>
    </row>
    <row r="115" spans="1:10" x14ac:dyDescent="0.25">
      <c r="B115" s="4"/>
      <c r="C115" s="68"/>
      <c r="D115" s="66"/>
      <c r="E115" s="92"/>
    </row>
    <row r="116" spans="1:10" ht="15" customHeight="1" x14ac:dyDescent="0.25">
      <c r="B116" s="4" t="s">
        <v>75</v>
      </c>
      <c r="C116" s="57"/>
      <c r="D116" s="66"/>
      <c r="E116" s="90">
        <f>E105-E114</f>
        <v>-313.19000000000051</v>
      </c>
      <c r="I116" s="4"/>
    </row>
    <row r="117" spans="1:10" x14ac:dyDescent="0.25">
      <c r="B117" s="4"/>
      <c r="C117" s="32"/>
      <c r="D117" s="63"/>
      <c r="I117" s="4"/>
    </row>
    <row r="118" spans="1:10" x14ac:dyDescent="0.25">
      <c r="A118" s="51">
        <v>8</v>
      </c>
      <c r="B118" s="4" t="s">
        <v>111</v>
      </c>
      <c r="D118" s="66"/>
      <c r="I118" s="4"/>
    </row>
    <row r="119" spans="1:10" x14ac:dyDescent="0.25">
      <c r="B119" s="4" t="s">
        <v>61</v>
      </c>
      <c r="C119" s="61"/>
      <c r="D119" s="68"/>
      <c r="E119" s="26">
        <v>324</v>
      </c>
      <c r="I119" s="4"/>
    </row>
    <row r="120" spans="1:10" x14ac:dyDescent="0.25">
      <c r="B120" s="4"/>
      <c r="C120" s="18"/>
      <c r="D120" s="57"/>
      <c r="F120" s="4"/>
      <c r="G120" s="4"/>
      <c r="H120" s="4"/>
      <c r="I120" s="4"/>
      <c r="J120" s="4"/>
    </row>
    <row r="121" spans="1:10" x14ac:dyDescent="0.25">
      <c r="B121" s="6" t="s">
        <v>62</v>
      </c>
      <c r="C121" s="18"/>
      <c r="D121" s="57"/>
      <c r="F121" s="4"/>
      <c r="G121" s="4"/>
      <c r="H121" s="4"/>
      <c r="I121" s="4"/>
    </row>
    <row r="122" spans="1:10" s="4" customFormat="1" x14ac:dyDescent="0.25">
      <c r="A122" s="51"/>
      <c r="B122" s="50" t="s">
        <v>112</v>
      </c>
      <c r="C122" s="62"/>
      <c r="D122" s="39"/>
      <c r="E122" s="43">
        <v>84</v>
      </c>
      <c r="F122"/>
      <c r="G122"/>
      <c r="H122"/>
    </row>
    <row r="123" spans="1:10" x14ac:dyDescent="0.25">
      <c r="B123" s="50" t="s">
        <v>113</v>
      </c>
      <c r="C123" s="62"/>
      <c r="D123" s="50"/>
      <c r="E123" s="55">
        <v>32</v>
      </c>
      <c r="I123" s="4"/>
    </row>
    <row r="124" spans="1:10" x14ac:dyDescent="0.25">
      <c r="B124" s="50" t="s">
        <v>114</v>
      </c>
      <c r="C124" s="62"/>
      <c r="D124" s="50"/>
      <c r="E124" s="55">
        <v>120</v>
      </c>
      <c r="I124" s="4"/>
    </row>
    <row r="125" spans="1:10" x14ac:dyDescent="0.25">
      <c r="B125" s="50" t="s">
        <v>115</v>
      </c>
      <c r="C125" s="62"/>
      <c r="D125" s="50"/>
      <c r="E125" s="55">
        <v>100</v>
      </c>
      <c r="I125" s="4"/>
    </row>
    <row r="126" spans="1:10" x14ac:dyDescent="0.25">
      <c r="B126" s="50" t="s">
        <v>99</v>
      </c>
      <c r="C126" s="62"/>
      <c r="D126" s="50"/>
      <c r="E126" s="55">
        <v>38.4</v>
      </c>
      <c r="F126" s="4"/>
      <c r="G126" s="4"/>
      <c r="H126" s="4"/>
      <c r="I126" s="4"/>
    </row>
    <row r="127" spans="1:10" x14ac:dyDescent="0.25">
      <c r="B127" s="50" t="s">
        <v>116</v>
      </c>
      <c r="C127" s="62"/>
      <c r="D127" s="50"/>
      <c r="E127" s="55">
        <v>0</v>
      </c>
      <c r="G127" s="4"/>
      <c r="H127" s="4"/>
      <c r="I127" s="4"/>
    </row>
    <row r="128" spans="1:10" x14ac:dyDescent="0.25">
      <c r="B128" s="50" t="s">
        <v>83</v>
      </c>
      <c r="C128" s="62"/>
      <c r="D128" s="50"/>
      <c r="E128" s="55">
        <v>9.8800000000000008</v>
      </c>
      <c r="G128" s="4"/>
      <c r="H128" s="4"/>
      <c r="I128" s="4"/>
    </row>
    <row r="129" spans="1:10" x14ac:dyDescent="0.25">
      <c r="B129" s="50" t="s">
        <v>108</v>
      </c>
      <c r="C129" s="62"/>
      <c r="D129" s="50"/>
      <c r="E129" s="55">
        <v>9.5</v>
      </c>
      <c r="G129" s="4"/>
      <c r="H129" s="4"/>
      <c r="I129" s="4"/>
    </row>
    <row r="130" spans="1:10" x14ac:dyDescent="0.25">
      <c r="B130" s="49"/>
      <c r="C130" s="57" t="s">
        <v>57</v>
      </c>
      <c r="E130" s="26">
        <f>SUM(E122:E129)</f>
        <v>393.78</v>
      </c>
      <c r="G130" s="4"/>
      <c r="H130" s="4"/>
      <c r="I130" s="4"/>
    </row>
    <row r="131" spans="1:10" x14ac:dyDescent="0.25">
      <c r="C131" s="18"/>
      <c r="G131" s="4"/>
      <c r="H131" s="4"/>
      <c r="I131" s="4"/>
    </row>
    <row r="132" spans="1:10" x14ac:dyDescent="0.25">
      <c r="B132" s="4" t="s">
        <v>75</v>
      </c>
      <c r="C132" s="32"/>
      <c r="E132" s="91">
        <f>E119-E130</f>
        <v>-69.779999999999973</v>
      </c>
      <c r="G132" s="4"/>
      <c r="H132" s="4"/>
      <c r="I132" s="4"/>
    </row>
    <row r="133" spans="1:10" x14ac:dyDescent="0.25">
      <c r="B133" s="32"/>
      <c r="C133" s="32"/>
      <c r="F133" s="4"/>
      <c r="G133" s="4"/>
      <c r="H133" s="4"/>
      <c r="I133" s="4"/>
    </row>
    <row r="134" spans="1:10" x14ac:dyDescent="0.25">
      <c r="A134" s="51">
        <v>9</v>
      </c>
      <c r="B134" s="32" t="s">
        <v>117</v>
      </c>
      <c r="C134" s="32"/>
      <c r="F134" s="4"/>
      <c r="G134" s="4"/>
      <c r="H134" s="4"/>
      <c r="I134" s="4"/>
    </row>
    <row r="135" spans="1:10" x14ac:dyDescent="0.25">
      <c r="B135" s="4" t="s">
        <v>61</v>
      </c>
      <c r="C135" s="32"/>
      <c r="E135" s="26">
        <v>336</v>
      </c>
      <c r="F135" s="4"/>
      <c r="G135" s="4"/>
      <c r="H135" s="4"/>
      <c r="I135" s="4"/>
      <c r="J135" s="4"/>
    </row>
    <row r="136" spans="1:10" x14ac:dyDescent="0.25">
      <c r="B136" s="32"/>
      <c r="C136" s="32"/>
      <c r="F136" s="4"/>
      <c r="G136" s="4"/>
      <c r="H136" s="4"/>
      <c r="I136" s="4"/>
      <c r="J136" s="4"/>
    </row>
    <row r="137" spans="1:10" x14ac:dyDescent="0.25">
      <c r="B137" s="6" t="s">
        <v>62</v>
      </c>
      <c r="C137" s="32"/>
      <c r="F137" s="4"/>
      <c r="G137" s="4"/>
      <c r="H137" s="4"/>
      <c r="I137" s="4"/>
      <c r="J137" s="4"/>
    </row>
    <row r="138" spans="1:10" x14ac:dyDescent="0.25">
      <c r="B138" s="39" t="s">
        <v>98</v>
      </c>
      <c r="C138" s="39"/>
      <c r="D138" s="50"/>
      <c r="E138" s="55">
        <v>96</v>
      </c>
      <c r="F138" s="37"/>
      <c r="G138" s="4"/>
      <c r="H138" s="4"/>
      <c r="I138" s="4"/>
      <c r="J138" s="4"/>
    </row>
    <row r="139" spans="1:10" x14ac:dyDescent="0.25">
      <c r="B139" s="39" t="s">
        <v>109</v>
      </c>
      <c r="C139" s="39"/>
      <c r="D139" s="50"/>
      <c r="E139" s="55">
        <v>75</v>
      </c>
      <c r="F139" s="37"/>
      <c r="G139" s="4"/>
      <c r="H139" s="4"/>
      <c r="I139" s="4"/>
    </row>
    <row r="140" spans="1:10" x14ac:dyDescent="0.25">
      <c r="B140" s="39" t="s">
        <v>118</v>
      </c>
      <c r="C140" s="39"/>
      <c r="D140" s="50"/>
      <c r="E140" s="55">
        <v>33</v>
      </c>
      <c r="F140" s="37"/>
      <c r="G140" s="4"/>
      <c r="H140" s="4"/>
      <c r="I140" s="4"/>
    </row>
    <row r="141" spans="1:10" x14ac:dyDescent="0.25">
      <c r="B141" s="39" t="s">
        <v>119</v>
      </c>
      <c r="C141" s="39"/>
      <c r="D141" s="50"/>
      <c r="E141" s="55">
        <v>26</v>
      </c>
      <c r="F141" s="37"/>
      <c r="G141" s="4"/>
      <c r="H141" s="4"/>
      <c r="I141" s="4"/>
    </row>
    <row r="142" spans="1:10" x14ac:dyDescent="0.25">
      <c r="B142" s="39" t="s">
        <v>90</v>
      </c>
      <c r="C142" s="39"/>
      <c r="D142" s="50"/>
      <c r="E142" s="55">
        <v>128</v>
      </c>
      <c r="F142" s="37"/>
      <c r="G142" s="4"/>
      <c r="H142" s="4"/>
    </row>
    <row r="143" spans="1:10" x14ac:dyDescent="0.25">
      <c r="B143" s="39"/>
      <c r="C143" s="39"/>
      <c r="D143" s="50"/>
      <c r="E143" s="55"/>
      <c r="F143" s="37"/>
      <c r="G143" s="4"/>
      <c r="H143" s="4"/>
    </row>
    <row r="144" spans="1:10" x14ac:dyDescent="0.25">
      <c r="B144" s="32"/>
      <c r="C144" s="57" t="s">
        <v>57</v>
      </c>
      <c r="E144" s="52">
        <f>SUM(E138:E143)</f>
        <v>358</v>
      </c>
      <c r="F144" s="4"/>
      <c r="G144" s="4"/>
      <c r="H144" s="4"/>
      <c r="I144" s="4"/>
    </row>
    <row r="145" spans="1:10" x14ac:dyDescent="0.25">
      <c r="B145" s="32"/>
      <c r="C145" s="32"/>
      <c r="F145" s="4"/>
      <c r="G145" s="4"/>
      <c r="H145" s="4"/>
    </row>
    <row r="146" spans="1:10" x14ac:dyDescent="0.25">
      <c r="B146" s="4" t="s">
        <v>75</v>
      </c>
      <c r="C146" s="32"/>
      <c r="E146" s="91">
        <f>E135-E144</f>
        <v>-22</v>
      </c>
      <c r="F146" s="4"/>
      <c r="G146" s="4"/>
      <c r="H146" s="4"/>
    </row>
    <row r="147" spans="1:10" x14ac:dyDescent="0.25">
      <c r="B147" s="32"/>
      <c r="F147" s="4"/>
      <c r="G147" s="4"/>
      <c r="H147" s="4"/>
      <c r="J147" s="4"/>
    </row>
    <row r="148" spans="1:10" x14ac:dyDescent="0.25">
      <c r="A148" s="51">
        <v>10</v>
      </c>
      <c r="B148" s="4" t="s">
        <v>120</v>
      </c>
      <c r="C148" s="58"/>
      <c r="F148" s="4"/>
      <c r="G148" s="4"/>
      <c r="H148" s="4"/>
      <c r="J148" s="4"/>
    </row>
    <row r="149" spans="1:10" x14ac:dyDescent="0.25">
      <c r="B149" s="4" t="s">
        <v>61</v>
      </c>
      <c r="C149" s="49"/>
      <c r="E149" s="26">
        <v>304</v>
      </c>
      <c r="F149" s="4"/>
      <c r="G149" s="4"/>
      <c r="H149" s="4"/>
      <c r="J149" s="4"/>
    </row>
    <row r="150" spans="1:10" x14ac:dyDescent="0.25">
      <c r="C150" s="32"/>
      <c r="F150" s="4"/>
      <c r="G150" s="4"/>
      <c r="H150" s="4"/>
      <c r="J150" s="4"/>
    </row>
    <row r="151" spans="1:10" x14ac:dyDescent="0.25">
      <c r="B151" s="49" t="s">
        <v>62</v>
      </c>
      <c r="C151" s="50"/>
      <c r="F151" s="4"/>
      <c r="G151" s="4"/>
      <c r="H151" s="4"/>
      <c r="J151" s="4"/>
    </row>
    <row r="152" spans="1:10" x14ac:dyDescent="0.25">
      <c r="B152" s="39" t="s">
        <v>98</v>
      </c>
      <c r="C152" s="50"/>
      <c r="D152" s="58"/>
      <c r="E152" s="55">
        <f>'[1]                   Expenses'!X101</f>
        <v>96</v>
      </c>
    </row>
    <row r="153" spans="1:10" x14ac:dyDescent="0.25">
      <c r="B153" s="39" t="s">
        <v>109</v>
      </c>
      <c r="C153" s="62"/>
      <c r="D153" s="58"/>
      <c r="E153" s="55">
        <f>'[1]                   Expenses'!E104</f>
        <v>75</v>
      </c>
    </row>
    <row r="154" spans="1:10" x14ac:dyDescent="0.25">
      <c r="B154" s="39" t="s">
        <v>118</v>
      </c>
      <c r="C154" s="50"/>
      <c r="E154" s="55">
        <v>31</v>
      </c>
      <c r="F154" s="4"/>
      <c r="G154" s="4"/>
      <c r="H154" s="4"/>
    </row>
    <row r="155" spans="1:10" s="4" customFormat="1" x14ac:dyDescent="0.25">
      <c r="A155" s="51"/>
      <c r="B155" s="39" t="s">
        <v>119</v>
      </c>
      <c r="C155" s="50"/>
      <c r="D155" s="32"/>
      <c r="E155" s="43">
        <v>23.5</v>
      </c>
      <c r="F155"/>
      <c r="G155"/>
      <c r="H155"/>
      <c r="I155"/>
    </row>
    <row r="156" spans="1:10" x14ac:dyDescent="0.25">
      <c r="B156" s="37" t="s">
        <v>107</v>
      </c>
      <c r="C156" s="50"/>
      <c r="E156" s="55">
        <v>9.6999999999999993</v>
      </c>
    </row>
    <row r="157" spans="1:10" x14ac:dyDescent="0.25">
      <c r="B157" s="39" t="s">
        <v>90</v>
      </c>
      <c r="C157" s="50"/>
      <c r="D157" s="50"/>
      <c r="E157" s="55">
        <v>96</v>
      </c>
    </row>
    <row r="158" spans="1:10" x14ac:dyDescent="0.25">
      <c r="B158" s="39"/>
      <c r="C158" s="62"/>
      <c r="D158" s="50"/>
      <c r="E158" s="55"/>
    </row>
    <row r="159" spans="1:10" x14ac:dyDescent="0.25">
      <c r="B159" s="49"/>
      <c r="C159" s="57" t="s">
        <v>57</v>
      </c>
      <c r="D159" s="50"/>
      <c r="E159" s="26">
        <f>SUM(E152:E158)</f>
        <v>331.2</v>
      </c>
    </row>
    <row r="160" spans="1:10" x14ac:dyDescent="0.25">
      <c r="B160" s="49"/>
      <c r="C160" s="50"/>
      <c r="D160" s="50"/>
    </row>
    <row r="161" spans="1:9" x14ac:dyDescent="0.25">
      <c r="B161" s="4" t="s">
        <v>75</v>
      </c>
      <c r="C161" s="57"/>
      <c r="D161" s="50"/>
      <c r="E161" s="90">
        <f>E149-E159</f>
        <v>-27.199999999999989</v>
      </c>
    </row>
    <row r="162" spans="1:9" x14ac:dyDescent="0.25">
      <c r="B162" s="4"/>
      <c r="C162" s="57"/>
      <c r="D162" s="50"/>
      <c r="E162" s="64"/>
    </row>
    <row r="163" spans="1:9" x14ac:dyDescent="0.25">
      <c r="A163" s="51">
        <v>11</v>
      </c>
      <c r="B163" s="4" t="s">
        <v>194</v>
      </c>
      <c r="C163" s="58"/>
    </row>
    <row r="164" spans="1:9" x14ac:dyDescent="0.25">
      <c r="B164" s="4" t="s">
        <v>61</v>
      </c>
      <c r="C164" s="49"/>
      <c r="E164" s="26">
        <v>416</v>
      </c>
    </row>
    <row r="165" spans="1:9" x14ac:dyDescent="0.25">
      <c r="C165" s="32"/>
    </row>
    <row r="166" spans="1:9" x14ac:dyDescent="0.25">
      <c r="B166" s="49" t="s">
        <v>62</v>
      </c>
      <c r="C166" s="50"/>
    </row>
    <row r="167" spans="1:9" x14ac:dyDescent="0.25">
      <c r="B167" s="39" t="s">
        <v>121</v>
      </c>
      <c r="C167" s="50"/>
      <c r="D167" s="58"/>
      <c r="E167" s="55">
        <v>233</v>
      </c>
    </row>
    <row r="168" spans="1:9" x14ac:dyDescent="0.25">
      <c r="B168" s="39" t="s">
        <v>109</v>
      </c>
      <c r="C168" s="62"/>
      <c r="D168" s="58"/>
      <c r="E168" s="55">
        <v>50</v>
      </c>
    </row>
    <row r="169" spans="1:9" x14ac:dyDescent="0.25">
      <c r="B169" s="39" t="s">
        <v>164</v>
      </c>
      <c r="C169" s="50"/>
      <c r="E169" s="55">
        <v>50</v>
      </c>
      <c r="I169" s="4"/>
    </row>
    <row r="170" spans="1:9" x14ac:dyDescent="0.25">
      <c r="B170" s="39" t="s">
        <v>90</v>
      </c>
      <c r="C170" s="50"/>
      <c r="D170" s="50"/>
      <c r="E170" s="55">
        <v>139</v>
      </c>
      <c r="I170" s="4"/>
    </row>
    <row r="171" spans="1:9" x14ac:dyDescent="0.25">
      <c r="B171" s="49"/>
      <c r="C171" s="57" t="s">
        <v>57</v>
      </c>
      <c r="D171" s="50"/>
      <c r="E171" s="26">
        <f>SUM(E167:E170)</f>
        <v>472</v>
      </c>
    </row>
    <row r="172" spans="1:9" x14ac:dyDescent="0.25">
      <c r="B172" s="49"/>
      <c r="C172" s="50"/>
      <c r="D172" s="50"/>
    </row>
    <row r="173" spans="1:9" x14ac:dyDescent="0.25">
      <c r="B173" s="4" t="s">
        <v>75</v>
      </c>
      <c r="C173" s="57"/>
      <c r="D173" s="50"/>
      <c r="E173" s="90">
        <f>E164-E171</f>
        <v>-56</v>
      </c>
    </row>
    <row r="174" spans="1:9" x14ac:dyDescent="0.25">
      <c r="B174" s="4"/>
      <c r="C174" s="57"/>
      <c r="D174" s="50"/>
      <c r="E174" s="90"/>
    </row>
    <row r="175" spans="1:9" x14ac:dyDescent="0.25">
      <c r="A175" s="51">
        <v>12</v>
      </c>
      <c r="B175" s="4" t="s">
        <v>195</v>
      </c>
      <c r="C175" s="57"/>
      <c r="D175" s="50"/>
      <c r="E175" s="90"/>
    </row>
    <row r="176" spans="1:9" x14ac:dyDescent="0.25">
      <c r="B176" s="4" t="s">
        <v>61</v>
      </c>
      <c r="C176" s="57"/>
      <c r="D176" s="50"/>
      <c r="E176" s="90">
        <v>336</v>
      </c>
    </row>
    <row r="177" spans="1:10" x14ac:dyDescent="0.25">
      <c r="B177" s="4"/>
      <c r="C177" s="57"/>
      <c r="D177" s="50"/>
      <c r="E177" s="90"/>
    </row>
    <row r="178" spans="1:10" x14ac:dyDescent="0.25">
      <c r="B178" s="4" t="s">
        <v>62</v>
      </c>
      <c r="C178" s="57"/>
      <c r="D178" s="50"/>
      <c r="E178" s="90"/>
    </row>
    <row r="179" spans="1:10" x14ac:dyDescent="0.25">
      <c r="B179" s="37" t="s">
        <v>121</v>
      </c>
      <c r="C179" s="57"/>
      <c r="D179" s="50"/>
      <c r="E179" s="93">
        <v>195</v>
      </c>
    </row>
    <row r="180" spans="1:10" x14ac:dyDescent="0.25">
      <c r="B180" s="37" t="s">
        <v>109</v>
      </c>
      <c r="C180" s="57"/>
      <c r="D180" s="50"/>
      <c r="E180" s="93">
        <v>45</v>
      </c>
    </row>
    <row r="181" spans="1:10" x14ac:dyDescent="0.25">
      <c r="B181" s="37" t="s">
        <v>199</v>
      </c>
      <c r="C181" s="57"/>
      <c r="D181" s="50"/>
      <c r="E181" s="93">
        <v>20</v>
      </c>
    </row>
    <row r="182" spans="1:10" x14ac:dyDescent="0.25">
      <c r="B182" s="37" t="s">
        <v>164</v>
      </c>
      <c r="C182" s="57"/>
      <c r="D182" s="50"/>
      <c r="E182" s="93">
        <v>58</v>
      </c>
    </row>
    <row r="183" spans="1:10" x14ac:dyDescent="0.25">
      <c r="B183" s="37" t="s">
        <v>90</v>
      </c>
      <c r="C183" s="57"/>
      <c r="D183" s="50"/>
      <c r="E183" s="93">
        <v>113</v>
      </c>
    </row>
    <row r="184" spans="1:10" x14ac:dyDescent="0.25">
      <c r="B184" s="4"/>
      <c r="C184" s="57" t="s">
        <v>57</v>
      </c>
      <c r="D184" s="50"/>
      <c r="E184" s="26">
        <f>SUM(E179:E183)</f>
        <v>431</v>
      </c>
    </row>
    <row r="185" spans="1:10" x14ac:dyDescent="0.25">
      <c r="B185" s="4"/>
      <c r="C185" s="57"/>
      <c r="D185" s="50"/>
    </row>
    <row r="186" spans="1:10" x14ac:dyDescent="0.25">
      <c r="B186" s="4" t="s">
        <v>75</v>
      </c>
      <c r="C186" s="57"/>
      <c r="D186" s="50"/>
      <c r="E186" s="26">
        <v>-95</v>
      </c>
    </row>
    <row r="187" spans="1:10" x14ac:dyDescent="0.25">
      <c r="B187" s="4"/>
      <c r="C187" s="57"/>
      <c r="D187" s="50"/>
    </row>
    <row r="188" spans="1:10" x14ac:dyDescent="0.25">
      <c r="A188" s="51">
        <v>13</v>
      </c>
      <c r="B188" s="4" t="s">
        <v>122</v>
      </c>
      <c r="C188" s="32"/>
      <c r="D188" s="50"/>
    </row>
    <row r="189" spans="1:10" x14ac:dyDescent="0.25">
      <c r="B189" s="6" t="s">
        <v>123</v>
      </c>
      <c r="D189" s="48"/>
    </row>
    <row r="190" spans="1:10" x14ac:dyDescent="0.25">
      <c r="B190"/>
      <c r="C190" s="32"/>
      <c r="D190" s="58"/>
    </row>
    <row r="191" spans="1:10" x14ac:dyDescent="0.25">
      <c r="B191" s="4" t="s">
        <v>61</v>
      </c>
      <c r="D191" s="58"/>
    </row>
    <row r="192" spans="1:10" x14ac:dyDescent="0.25">
      <c r="B192" s="14" t="s">
        <v>124</v>
      </c>
      <c r="C192" s="50"/>
      <c r="D192" s="50"/>
      <c r="E192" s="55">
        <v>386</v>
      </c>
      <c r="F192" s="4"/>
      <c r="G192" s="4"/>
      <c r="H192" s="4"/>
      <c r="J192" s="4"/>
    </row>
    <row r="193" spans="1:10" x14ac:dyDescent="0.25">
      <c r="B193" s="14"/>
      <c r="C193" s="50"/>
      <c r="D193" s="50"/>
      <c r="E193" s="55"/>
      <c r="F193" s="4"/>
      <c r="G193" s="4"/>
      <c r="H193" s="4"/>
      <c r="I193" s="4"/>
      <c r="J193" s="4"/>
    </row>
    <row r="194" spans="1:10" s="4" customFormat="1" x14ac:dyDescent="0.25">
      <c r="A194" s="51"/>
      <c r="B194" s="49" t="s">
        <v>62</v>
      </c>
      <c r="C194" s="40"/>
      <c r="D194" s="32"/>
      <c r="E194" s="52"/>
      <c r="F194"/>
      <c r="G194" s="50"/>
      <c r="H194"/>
      <c r="J194"/>
    </row>
    <row r="195" spans="1:10" s="4" customFormat="1" x14ac:dyDescent="0.25">
      <c r="A195" s="51"/>
      <c r="B195" s="50" t="s">
        <v>125</v>
      </c>
      <c r="C195" s="62"/>
      <c r="D195" s="39"/>
      <c r="E195" s="43">
        <v>126</v>
      </c>
      <c r="F195"/>
      <c r="G195" s="50"/>
      <c r="H195"/>
      <c r="J195"/>
    </row>
    <row r="196" spans="1:10" s="4" customFormat="1" x14ac:dyDescent="0.25">
      <c r="A196" s="51"/>
      <c r="B196" s="50" t="s">
        <v>126</v>
      </c>
      <c r="C196" s="62"/>
      <c r="D196" s="39"/>
      <c r="E196" s="43">
        <f>'[1]                   Expenses'!E147</f>
        <v>75</v>
      </c>
      <c r="F196"/>
      <c r="G196" s="50"/>
      <c r="H196"/>
      <c r="J196"/>
    </row>
    <row r="197" spans="1:10" s="4" customFormat="1" x14ac:dyDescent="0.25">
      <c r="A197" s="51"/>
      <c r="B197" s="39" t="s">
        <v>118</v>
      </c>
      <c r="C197" s="62"/>
      <c r="D197" s="39"/>
      <c r="E197" s="43">
        <v>15</v>
      </c>
      <c r="F197" s="6"/>
      <c r="G197" s="49"/>
      <c r="H197" s="6"/>
      <c r="I197"/>
      <c r="J197" s="6"/>
    </row>
    <row r="198" spans="1:10" s="4" customFormat="1" x14ac:dyDescent="0.25">
      <c r="A198" s="51"/>
      <c r="B198" s="39" t="s">
        <v>171</v>
      </c>
      <c r="C198" s="62"/>
      <c r="D198" s="39"/>
      <c r="E198" s="43">
        <v>3.99</v>
      </c>
      <c r="F198" s="6"/>
      <c r="G198" s="49"/>
      <c r="H198" s="6"/>
      <c r="I198"/>
      <c r="J198" s="6"/>
    </row>
    <row r="199" spans="1:10" s="4" customFormat="1" x14ac:dyDescent="0.25">
      <c r="A199" s="51"/>
      <c r="B199" s="39" t="s">
        <v>119</v>
      </c>
      <c r="C199" s="62"/>
      <c r="D199" s="39"/>
      <c r="E199" s="43">
        <v>76</v>
      </c>
      <c r="F199"/>
      <c r="G199" s="50"/>
      <c r="H199"/>
      <c r="I199"/>
      <c r="J199"/>
    </row>
    <row r="200" spans="1:10" s="4" customFormat="1" x14ac:dyDescent="0.25">
      <c r="A200" s="51"/>
      <c r="B200" s="39" t="s">
        <v>90</v>
      </c>
      <c r="C200" s="62"/>
      <c r="D200" s="39"/>
      <c r="E200" s="43">
        <f>'[1]                   Expenses'!E150</f>
        <v>196</v>
      </c>
      <c r="F200"/>
      <c r="G200" s="50"/>
      <c r="H200"/>
      <c r="I200"/>
      <c r="J200"/>
    </row>
    <row r="201" spans="1:10" x14ac:dyDescent="0.25">
      <c r="B201" s="49"/>
      <c r="C201" s="57" t="s">
        <v>57</v>
      </c>
      <c r="D201" s="50"/>
      <c r="E201" s="26">
        <f>SUM(E195:E200)</f>
        <v>491.99</v>
      </c>
      <c r="G201" s="50"/>
    </row>
    <row r="202" spans="1:10" x14ac:dyDescent="0.25">
      <c r="B202" s="49"/>
      <c r="C202" s="48"/>
      <c r="D202" s="50"/>
      <c r="G202" s="50"/>
    </row>
    <row r="203" spans="1:10" x14ac:dyDescent="0.25">
      <c r="B203" s="4" t="s">
        <v>75</v>
      </c>
      <c r="C203" s="48"/>
      <c r="D203" s="50"/>
      <c r="E203" s="69">
        <f>E192-E201</f>
        <v>-105.99000000000001</v>
      </c>
      <c r="G203" s="50"/>
    </row>
    <row r="204" spans="1:10" x14ac:dyDescent="0.25">
      <c r="B204" s="39" t="s">
        <v>127</v>
      </c>
      <c r="C204" s="48"/>
      <c r="D204" s="50"/>
      <c r="E204" s="69">
        <v>105.99</v>
      </c>
      <c r="G204" s="50"/>
    </row>
    <row r="205" spans="1:10" x14ac:dyDescent="0.25">
      <c r="B205" s="6" t="s">
        <v>128</v>
      </c>
      <c r="C205" s="32"/>
      <c r="D205" s="50"/>
      <c r="E205" s="26">
        <f>SUM(E203:E204)</f>
        <v>0</v>
      </c>
      <c r="G205" s="50"/>
    </row>
    <row r="206" spans="1:10" x14ac:dyDescent="0.25">
      <c r="C206" s="32"/>
      <c r="D206" s="50"/>
      <c r="G206" s="50"/>
    </row>
    <row r="207" spans="1:10" x14ac:dyDescent="0.25">
      <c r="A207" s="51">
        <v>14</v>
      </c>
      <c r="B207" s="4" t="s">
        <v>129</v>
      </c>
      <c r="C207" s="32"/>
      <c r="F207" s="4"/>
      <c r="G207" s="50"/>
      <c r="H207" s="4"/>
      <c r="J207" s="4"/>
    </row>
    <row r="208" spans="1:10" x14ac:dyDescent="0.25">
      <c r="B208" s="14" t="s">
        <v>130</v>
      </c>
      <c r="C208" s="50"/>
      <c r="D208" s="50"/>
      <c r="E208" s="55">
        <v>286</v>
      </c>
      <c r="F208" s="37"/>
      <c r="G208" s="50"/>
      <c r="H208" s="4"/>
      <c r="J208" s="4"/>
    </row>
    <row r="209" spans="1:10" s="4" customFormat="1" x14ac:dyDescent="0.25">
      <c r="A209" s="51"/>
      <c r="B209" s="14" t="s">
        <v>131</v>
      </c>
      <c r="C209" s="50"/>
      <c r="D209" s="63"/>
      <c r="E209" s="43">
        <v>276</v>
      </c>
      <c r="F209" s="37"/>
      <c r="G209" s="50"/>
      <c r="I209"/>
    </row>
    <row r="210" spans="1:10" s="4" customFormat="1" x14ac:dyDescent="0.25">
      <c r="A210" s="51"/>
      <c r="B210" s="14" t="s">
        <v>132</v>
      </c>
      <c r="C210" s="50"/>
      <c r="D210" s="39"/>
      <c r="E210" s="43">
        <v>432</v>
      </c>
      <c r="F210" s="37"/>
      <c r="G210" s="50"/>
      <c r="I210"/>
    </row>
    <row r="211" spans="1:10" s="4" customFormat="1" x14ac:dyDescent="0.25">
      <c r="A211" s="51"/>
      <c r="B211" s="14" t="s">
        <v>133</v>
      </c>
      <c r="C211" s="50"/>
      <c r="D211" s="39"/>
      <c r="E211" s="43">
        <v>540</v>
      </c>
      <c r="F211" s="14"/>
      <c r="G211" s="50"/>
      <c r="H211"/>
      <c r="I211"/>
      <c r="J211"/>
    </row>
    <row r="212" spans="1:10" x14ac:dyDescent="0.25">
      <c r="B212" s="14" t="s">
        <v>134</v>
      </c>
      <c r="C212" s="50"/>
      <c r="D212" s="14"/>
      <c r="E212" s="55">
        <v>443</v>
      </c>
      <c r="F212" s="14"/>
      <c r="G212" s="50"/>
    </row>
    <row r="213" spans="1:10" x14ac:dyDescent="0.25">
      <c r="B213" s="14" t="s">
        <v>135</v>
      </c>
      <c r="C213" s="50"/>
      <c r="D213" s="14"/>
      <c r="E213" s="55">
        <v>800</v>
      </c>
      <c r="F213" s="70"/>
      <c r="G213" s="50"/>
    </row>
    <row r="214" spans="1:10" x14ac:dyDescent="0.25">
      <c r="B214" s="14"/>
      <c r="C214" s="50"/>
      <c r="D214" s="14"/>
      <c r="E214" s="55"/>
      <c r="F214" s="70"/>
      <c r="G214" s="50"/>
      <c r="I214" s="12"/>
    </row>
    <row r="215" spans="1:10" x14ac:dyDescent="0.25">
      <c r="B215" s="14"/>
      <c r="C215" s="50"/>
      <c r="D215" s="14"/>
      <c r="E215" s="55"/>
      <c r="F215" s="70"/>
      <c r="G215" s="50"/>
    </row>
    <row r="216" spans="1:10" x14ac:dyDescent="0.25">
      <c r="C216" s="71"/>
      <c r="D216"/>
      <c r="G216" s="50"/>
    </row>
    <row r="217" spans="1:10" x14ac:dyDescent="0.25">
      <c r="B217" s="6" t="s">
        <v>136</v>
      </c>
      <c r="C217" s="57"/>
      <c r="D217"/>
      <c r="E217" s="90">
        <f>SUM(E208:E216)</f>
        <v>2777</v>
      </c>
      <c r="G217" s="14"/>
    </row>
    <row r="218" spans="1:10" x14ac:dyDescent="0.25">
      <c r="C218" s="57"/>
      <c r="D218"/>
      <c r="G218" s="14"/>
      <c r="I218" s="4"/>
    </row>
    <row r="219" spans="1:10" x14ac:dyDescent="0.25">
      <c r="C219" s="57"/>
      <c r="D219"/>
      <c r="G219" s="14"/>
      <c r="I219" s="4"/>
    </row>
    <row r="220" spans="1:10" x14ac:dyDescent="0.25">
      <c r="D220" s="32"/>
      <c r="E220" s="73"/>
      <c r="G220" s="14"/>
    </row>
    <row r="221" spans="1:10" x14ac:dyDescent="0.25">
      <c r="A221" s="51">
        <v>15</v>
      </c>
      <c r="B221" s="6" t="s">
        <v>137</v>
      </c>
      <c r="E221" s="74"/>
      <c r="G221" s="50"/>
    </row>
    <row r="222" spans="1:10" x14ac:dyDescent="0.25">
      <c r="B222" s="14" t="s">
        <v>169</v>
      </c>
      <c r="C222" s="50"/>
      <c r="D222" s="50"/>
      <c r="E222" s="72">
        <v>50</v>
      </c>
      <c r="I222" s="4"/>
    </row>
    <row r="223" spans="1:10" x14ac:dyDescent="0.25">
      <c r="B223" s="14" t="s">
        <v>138</v>
      </c>
      <c r="C223" s="50"/>
      <c r="D223" s="58"/>
      <c r="E223" s="72">
        <v>50</v>
      </c>
      <c r="I223" s="4"/>
    </row>
    <row r="224" spans="1:10" s="12" customFormat="1" x14ac:dyDescent="0.25">
      <c r="A224" s="75"/>
      <c r="B224" s="59"/>
      <c r="C224" s="72"/>
      <c r="D224" s="76"/>
      <c r="E224" s="72"/>
      <c r="I224" s="4"/>
    </row>
    <row r="225" spans="1:10" x14ac:dyDescent="0.25">
      <c r="B225" s="6" t="s">
        <v>136</v>
      </c>
      <c r="D225" s="58"/>
      <c r="E225" s="88">
        <f>SUM(E222:E223)</f>
        <v>100</v>
      </c>
      <c r="I225" s="4"/>
    </row>
    <row r="226" spans="1:10" x14ac:dyDescent="0.25">
      <c r="D226" s="58"/>
      <c r="E226" s="73"/>
      <c r="I226" s="4"/>
    </row>
    <row r="227" spans="1:10" x14ac:dyDescent="0.25">
      <c r="A227" s="51">
        <v>16</v>
      </c>
      <c r="B227" s="6" t="s">
        <v>43</v>
      </c>
      <c r="D227" s="58"/>
      <c r="E227" s="74"/>
      <c r="I227" s="4"/>
    </row>
    <row r="228" spans="1:10" x14ac:dyDescent="0.25">
      <c r="B228" s="6" t="s">
        <v>139</v>
      </c>
      <c r="C228" s="50"/>
      <c r="D228" s="50"/>
      <c r="E228" s="77"/>
      <c r="F228" s="4"/>
      <c r="G228" s="4"/>
      <c r="H228" s="4"/>
      <c r="I228" s="4"/>
      <c r="J228" s="4"/>
    </row>
    <row r="229" spans="1:10" x14ac:dyDescent="0.25">
      <c r="B229" s="6" t="s">
        <v>61</v>
      </c>
      <c r="C229" s="50" t="s">
        <v>57</v>
      </c>
      <c r="D229" s="50"/>
      <c r="E229" s="78">
        <v>110</v>
      </c>
      <c r="F229" s="4"/>
      <c r="G229" s="4"/>
      <c r="H229" s="4"/>
      <c r="I229" s="4"/>
      <c r="J229" s="4"/>
    </row>
    <row r="230" spans="1:10" x14ac:dyDescent="0.25">
      <c r="C230" s="50"/>
      <c r="D230" s="50"/>
      <c r="E230" s="78"/>
      <c r="F230" s="4"/>
      <c r="G230" s="4"/>
      <c r="H230" s="4"/>
      <c r="I230" s="4"/>
      <c r="J230" s="4"/>
    </row>
    <row r="231" spans="1:10" x14ac:dyDescent="0.25">
      <c r="B231" s="6" t="s">
        <v>62</v>
      </c>
      <c r="C231" s="50"/>
      <c r="D231" s="50"/>
      <c r="E231" s="77"/>
      <c r="F231" s="4"/>
      <c r="G231" s="4"/>
      <c r="H231" s="4"/>
      <c r="I231" s="4"/>
      <c r="J231" s="4"/>
    </row>
    <row r="232" spans="1:10" x14ac:dyDescent="0.25">
      <c r="B232" s="14" t="s">
        <v>140</v>
      </c>
      <c r="C232" s="50"/>
      <c r="D232" s="50"/>
      <c r="E232" s="72">
        <v>350</v>
      </c>
      <c r="F232" s="4"/>
      <c r="G232" s="4"/>
      <c r="H232" s="4"/>
      <c r="I232" s="4"/>
      <c r="J232" s="4"/>
    </row>
    <row r="233" spans="1:10" x14ac:dyDescent="0.25">
      <c r="B233" s="14" t="s">
        <v>112</v>
      </c>
      <c r="C233" s="50"/>
      <c r="D233" s="50"/>
      <c r="E233" s="72">
        <v>50</v>
      </c>
      <c r="F233" s="4"/>
      <c r="G233" s="4"/>
      <c r="H233" s="4"/>
      <c r="I233" s="4"/>
      <c r="J233" s="4"/>
    </row>
    <row r="234" spans="1:10" s="4" customFormat="1" x14ac:dyDescent="0.25">
      <c r="A234" s="51"/>
      <c r="B234" s="6"/>
      <c r="C234" s="4" t="s">
        <v>141</v>
      </c>
      <c r="D234" s="71"/>
      <c r="E234" s="73">
        <f>SUM(E232:E233)</f>
        <v>400</v>
      </c>
      <c r="F234"/>
      <c r="G234"/>
      <c r="H234"/>
      <c r="J234"/>
    </row>
    <row r="235" spans="1:10" s="4" customFormat="1" x14ac:dyDescent="0.25">
      <c r="A235" s="51"/>
      <c r="B235" s="6"/>
      <c r="D235" s="71"/>
      <c r="E235" s="73"/>
      <c r="F235"/>
      <c r="G235"/>
      <c r="H235"/>
      <c r="J235"/>
    </row>
    <row r="236" spans="1:10" x14ac:dyDescent="0.25">
      <c r="B236" s="6" t="s">
        <v>136</v>
      </c>
      <c r="E236" s="88">
        <f>E229-E234</f>
        <v>-290</v>
      </c>
      <c r="F236" s="4"/>
      <c r="G236" s="4"/>
      <c r="H236" s="4"/>
      <c r="I236" s="4"/>
      <c r="J236" s="4"/>
    </row>
    <row r="237" spans="1:10" x14ac:dyDescent="0.25">
      <c r="E237" s="73"/>
      <c r="F237" s="4"/>
      <c r="G237" s="4"/>
      <c r="H237" s="4"/>
      <c r="I237" s="4"/>
      <c r="J237" s="4"/>
    </row>
    <row r="238" spans="1:10" x14ac:dyDescent="0.25">
      <c r="B238" s="6" t="s">
        <v>142</v>
      </c>
      <c r="C238" s="50"/>
      <c r="D238" s="50"/>
      <c r="E238" s="77"/>
      <c r="F238" s="4"/>
      <c r="G238" s="4"/>
      <c r="H238" s="4"/>
      <c r="I238" s="4"/>
      <c r="J238" s="4"/>
    </row>
    <row r="239" spans="1:10" x14ac:dyDescent="0.25">
      <c r="B239" s="6" t="s">
        <v>61</v>
      </c>
      <c r="C239" s="50" t="s">
        <v>57</v>
      </c>
      <c r="D239" s="50"/>
      <c r="E239" s="78">
        <v>140</v>
      </c>
      <c r="F239" s="4"/>
      <c r="G239" s="4"/>
      <c r="H239" s="4"/>
      <c r="I239" s="4"/>
      <c r="J239" s="4"/>
    </row>
    <row r="240" spans="1:10" x14ac:dyDescent="0.25">
      <c r="C240" s="50"/>
      <c r="D240" s="50"/>
      <c r="E240" s="78"/>
      <c r="F240" s="4"/>
      <c r="G240" s="4"/>
      <c r="H240" s="4"/>
      <c r="I240" s="4"/>
      <c r="J240" s="4"/>
    </row>
    <row r="241" spans="1:10" x14ac:dyDescent="0.25">
      <c r="B241" s="6" t="s">
        <v>62</v>
      </c>
      <c r="C241" s="50"/>
      <c r="D241" s="50"/>
      <c r="E241" s="77"/>
      <c r="F241" s="4"/>
      <c r="G241" s="4"/>
      <c r="H241" s="4"/>
      <c r="I241" s="4"/>
      <c r="J241" s="4"/>
    </row>
    <row r="242" spans="1:10" x14ac:dyDescent="0.25">
      <c r="B242" s="14" t="s">
        <v>140</v>
      </c>
      <c r="C242" s="50"/>
      <c r="D242" s="50"/>
      <c r="E242" s="72">
        <v>350</v>
      </c>
      <c r="F242" s="4"/>
      <c r="G242" s="4"/>
      <c r="H242" s="4"/>
      <c r="I242" s="4"/>
      <c r="J242" s="4"/>
    </row>
    <row r="243" spans="1:10" x14ac:dyDescent="0.25">
      <c r="B243" s="14" t="s">
        <v>112</v>
      </c>
      <c r="C243" s="50"/>
      <c r="D243" s="50"/>
      <c r="E243" s="72">
        <v>50</v>
      </c>
      <c r="F243" s="4"/>
      <c r="G243" s="4"/>
      <c r="H243" s="4"/>
      <c r="I243" s="4"/>
      <c r="J243" s="4"/>
    </row>
    <row r="244" spans="1:10" x14ac:dyDescent="0.25">
      <c r="C244" s="4" t="s">
        <v>141</v>
      </c>
      <c r="D244" s="71"/>
      <c r="E244" s="73">
        <f>SUM(E242:E243)</f>
        <v>400</v>
      </c>
      <c r="F244" s="4"/>
      <c r="G244" s="4"/>
      <c r="H244" s="4"/>
      <c r="J244" s="4"/>
    </row>
    <row r="245" spans="1:10" x14ac:dyDescent="0.25">
      <c r="C245" s="4"/>
      <c r="D245" s="71"/>
      <c r="E245" s="73"/>
      <c r="F245" s="4"/>
      <c r="G245" s="4"/>
      <c r="H245" s="4"/>
      <c r="J245" s="4"/>
    </row>
    <row r="246" spans="1:10" x14ac:dyDescent="0.25">
      <c r="B246" s="6" t="s">
        <v>136</v>
      </c>
      <c r="E246" s="88">
        <f>E239-E244</f>
        <v>-260</v>
      </c>
      <c r="F246" s="4"/>
      <c r="G246" s="4"/>
      <c r="H246" s="4"/>
      <c r="J246" s="4"/>
    </row>
    <row r="247" spans="1:10" x14ac:dyDescent="0.25">
      <c r="E247" s="73"/>
      <c r="F247" s="4"/>
      <c r="G247" s="4"/>
      <c r="H247" s="4"/>
      <c r="J247" s="4"/>
    </row>
    <row r="248" spans="1:10" x14ac:dyDescent="0.25">
      <c r="A248" s="51">
        <v>17</v>
      </c>
      <c r="B248" s="6" t="s">
        <v>143</v>
      </c>
      <c r="E248" s="73"/>
      <c r="F248" s="4"/>
      <c r="G248" s="4"/>
      <c r="H248" s="4"/>
      <c r="J248" s="4"/>
    </row>
    <row r="249" spans="1:10" x14ac:dyDescent="0.25">
      <c r="B249" s="14" t="s">
        <v>181</v>
      </c>
      <c r="C249" s="50"/>
      <c r="D249" s="50"/>
      <c r="E249" s="72">
        <v>63</v>
      </c>
      <c r="F249" s="4"/>
      <c r="G249" s="4"/>
      <c r="H249" s="4"/>
      <c r="I249" s="12"/>
      <c r="J249" s="4"/>
    </row>
    <row r="250" spans="1:10" x14ac:dyDescent="0.25">
      <c r="B250" s="14" t="s">
        <v>179</v>
      </c>
      <c r="C250" s="50"/>
      <c r="D250" s="50"/>
      <c r="E250" s="72">
        <v>289</v>
      </c>
      <c r="F250" s="4"/>
      <c r="G250" s="4"/>
      <c r="H250" s="4"/>
      <c r="J250" s="4"/>
    </row>
    <row r="251" spans="1:10" x14ac:dyDescent="0.25">
      <c r="B251" s="14" t="s">
        <v>144</v>
      </c>
      <c r="C251" s="50"/>
      <c r="D251" s="50"/>
      <c r="E251" s="72">
        <v>74.7</v>
      </c>
      <c r="F251" s="4"/>
      <c r="G251" s="4"/>
      <c r="H251" s="4"/>
      <c r="J251" s="4"/>
    </row>
    <row r="252" spans="1:10" x14ac:dyDescent="0.25">
      <c r="B252" s="14"/>
      <c r="C252" s="50"/>
      <c r="D252" s="50"/>
      <c r="E252" s="72"/>
      <c r="F252" s="4"/>
      <c r="G252" s="4"/>
      <c r="H252" s="4"/>
      <c r="J252" s="4"/>
    </row>
    <row r="253" spans="1:10" x14ac:dyDescent="0.25">
      <c r="B253" s="6" t="s">
        <v>136</v>
      </c>
      <c r="E253" s="88">
        <f>SUM(E249:E251)</f>
        <v>426.7</v>
      </c>
      <c r="F253" s="4"/>
      <c r="G253" s="4"/>
      <c r="J253" s="4"/>
    </row>
    <row r="254" spans="1:10" x14ac:dyDescent="0.25">
      <c r="E254" s="73"/>
      <c r="F254" s="4"/>
      <c r="G254" s="4"/>
      <c r="J254" s="4"/>
    </row>
    <row r="255" spans="1:10" x14ac:dyDescent="0.25">
      <c r="A255" s="51">
        <v>18</v>
      </c>
      <c r="B255" s="6" t="s">
        <v>38</v>
      </c>
      <c r="E255" s="73"/>
      <c r="F255" s="4"/>
      <c r="G255" s="4"/>
      <c r="J255" s="4"/>
    </row>
    <row r="256" spans="1:10" x14ac:dyDescent="0.25">
      <c r="B256" s="14" t="s">
        <v>170</v>
      </c>
      <c r="E256" s="73">
        <v>286.32</v>
      </c>
      <c r="F256" s="4"/>
      <c r="G256" s="37"/>
      <c r="H256" s="14"/>
      <c r="J256" s="4"/>
    </row>
    <row r="257" spans="1:10" x14ac:dyDescent="0.25">
      <c r="B257" s="14"/>
      <c r="E257" s="73"/>
      <c r="F257" s="4"/>
      <c r="G257" s="4"/>
      <c r="H257" s="14"/>
      <c r="J257" s="4"/>
    </row>
    <row r="258" spans="1:10" s="4" customFormat="1" x14ac:dyDescent="0.25">
      <c r="A258" s="51"/>
      <c r="B258" s="6" t="s">
        <v>136</v>
      </c>
      <c r="D258" s="32"/>
      <c r="E258" s="88">
        <f>SUM(E256:E256)</f>
        <v>286.32</v>
      </c>
      <c r="F258"/>
      <c r="G258"/>
      <c r="H258" s="59"/>
      <c r="I258" s="6"/>
      <c r="J258"/>
    </row>
    <row r="259" spans="1:10" s="4" customFormat="1" x14ac:dyDescent="0.25">
      <c r="A259" s="51"/>
      <c r="B259" s="6"/>
      <c r="D259" s="32"/>
      <c r="E259" s="73"/>
      <c r="F259"/>
      <c r="G259"/>
      <c r="H259" s="14"/>
      <c r="I259"/>
      <c r="J259"/>
    </row>
    <row r="260" spans="1:10" s="40" customFormat="1" x14ac:dyDescent="0.25">
      <c r="A260" s="51"/>
      <c r="B260" s="6"/>
      <c r="D260" s="58"/>
      <c r="E260" s="73"/>
      <c r="F260"/>
      <c r="G260"/>
      <c r="H260"/>
      <c r="I260"/>
      <c r="J260"/>
    </row>
    <row r="261" spans="1:10" x14ac:dyDescent="0.25">
      <c r="A261" s="51">
        <v>19</v>
      </c>
      <c r="B261" s="6" t="s">
        <v>145</v>
      </c>
      <c r="E261" s="79"/>
    </row>
    <row r="262" spans="1:10" x14ac:dyDescent="0.25">
      <c r="B262" s="6" t="s">
        <v>177</v>
      </c>
      <c r="E262" s="79"/>
    </row>
    <row r="263" spans="1:10" x14ac:dyDescent="0.25">
      <c r="B263" s="14" t="s">
        <v>174</v>
      </c>
      <c r="C263" s="50"/>
      <c r="D263" s="50"/>
      <c r="E263" s="72">
        <v>192</v>
      </c>
    </row>
    <row r="264" spans="1:10" x14ac:dyDescent="0.25">
      <c r="B264" s="14" t="s">
        <v>175</v>
      </c>
      <c r="C264" s="50"/>
      <c r="D264" s="50"/>
      <c r="E264" s="72">
        <v>100</v>
      </c>
    </row>
    <row r="265" spans="1:10" x14ac:dyDescent="0.25">
      <c r="B265" s="14" t="s">
        <v>176</v>
      </c>
      <c r="C265" s="50"/>
      <c r="D265" s="50"/>
      <c r="E265" s="72">
        <v>100</v>
      </c>
    </row>
    <row r="266" spans="1:10" x14ac:dyDescent="0.25">
      <c r="B266" s="47" t="s">
        <v>146</v>
      </c>
      <c r="E266" s="73">
        <f>SUM(E263:E265)</f>
        <v>392</v>
      </c>
    </row>
    <row r="267" spans="1:10" x14ac:dyDescent="0.25">
      <c r="B267" s="6" t="s">
        <v>178</v>
      </c>
      <c r="E267" s="73"/>
    </row>
    <row r="268" spans="1:10" x14ac:dyDescent="0.25">
      <c r="B268" s="72" t="s">
        <v>147</v>
      </c>
      <c r="E268" s="80"/>
    </row>
    <row r="269" spans="1:10" x14ac:dyDescent="0.25">
      <c r="B269" s="72" t="s">
        <v>172</v>
      </c>
      <c r="E269" s="80">
        <v>568</v>
      </c>
    </row>
    <row r="270" spans="1:10" x14ac:dyDescent="0.25">
      <c r="B270" s="72" t="s">
        <v>148</v>
      </c>
      <c r="E270" s="80">
        <v>375</v>
      </c>
    </row>
    <row r="271" spans="1:10" x14ac:dyDescent="0.25">
      <c r="B271" s="81" t="s">
        <v>149</v>
      </c>
      <c r="E271" s="82">
        <f>SUM(E268:E270)</f>
        <v>943</v>
      </c>
    </row>
    <row r="272" spans="1:10" x14ac:dyDescent="0.25">
      <c r="B272" s="81" t="s">
        <v>150</v>
      </c>
      <c r="E272" s="82">
        <f>E266+E271</f>
        <v>1335</v>
      </c>
    </row>
    <row r="273" spans="1:5" x14ac:dyDescent="0.25">
      <c r="B273" s="83" t="s">
        <v>151</v>
      </c>
      <c r="E273" s="80"/>
    </row>
    <row r="274" spans="1:5" x14ac:dyDescent="0.25">
      <c r="B274" s="83" t="s">
        <v>190</v>
      </c>
      <c r="E274" s="80">
        <v>74.7</v>
      </c>
    </row>
    <row r="275" spans="1:5" x14ac:dyDescent="0.25">
      <c r="B275" s="84" t="s">
        <v>173</v>
      </c>
      <c r="E275" s="89">
        <v>418.6</v>
      </c>
    </row>
    <row r="276" spans="1:5" x14ac:dyDescent="0.25">
      <c r="B276" s="84" t="s">
        <v>211</v>
      </c>
      <c r="E276" s="89">
        <v>40</v>
      </c>
    </row>
    <row r="277" spans="1:5" x14ac:dyDescent="0.25">
      <c r="B277" s="84" t="s">
        <v>202</v>
      </c>
      <c r="E277" s="89">
        <v>100</v>
      </c>
    </row>
    <row r="278" spans="1:5" x14ac:dyDescent="0.25">
      <c r="B278" s="84" t="s">
        <v>193</v>
      </c>
      <c r="E278" s="89">
        <v>65</v>
      </c>
    </row>
    <row r="279" spans="1:5" x14ac:dyDescent="0.25">
      <c r="B279" s="81" t="s">
        <v>152</v>
      </c>
      <c r="E279" s="80">
        <f>SUM(E274:E278)</f>
        <v>698.3</v>
      </c>
    </row>
    <row r="280" spans="1:5" x14ac:dyDescent="0.25">
      <c r="B280" s="81"/>
      <c r="E280" s="80"/>
    </row>
    <row r="281" spans="1:5" x14ac:dyDescent="0.25">
      <c r="B281" s="6" t="s">
        <v>153</v>
      </c>
      <c r="E281" s="88">
        <f>E266+E271+E279</f>
        <v>2033.3</v>
      </c>
    </row>
    <row r="282" spans="1:5" x14ac:dyDescent="0.25">
      <c r="E282" s="73"/>
    </row>
    <row r="283" spans="1:5" x14ac:dyDescent="0.25">
      <c r="A283" s="51">
        <v>20</v>
      </c>
      <c r="B283" s="6" t="s">
        <v>154</v>
      </c>
      <c r="E283" s="73"/>
    </row>
    <row r="284" spans="1:5" x14ac:dyDescent="0.25">
      <c r="B284" s="39" t="s">
        <v>203</v>
      </c>
      <c r="C284" s="85"/>
      <c r="E284" s="77">
        <f>E17</f>
        <v>450</v>
      </c>
    </row>
    <row r="285" spans="1:5" x14ac:dyDescent="0.25">
      <c r="B285" s="39" t="s">
        <v>191</v>
      </c>
      <c r="C285" s="85"/>
      <c r="E285" s="77">
        <v>290</v>
      </c>
    </row>
    <row r="286" spans="1:5" x14ac:dyDescent="0.25">
      <c r="B286" s="39" t="s">
        <v>155</v>
      </c>
      <c r="C286" s="85"/>
      <c r="E286" s="77">
        <v>372.4</v>
      </c>
    </row>
    <row r="287" spans="1:5" x14ac:dyDescent="0.25">
      <c r="B287" s="86" t="s">
        <v>156</v>
      </c>
      <c r="C287" s="85"/>
      <c r="E287" s="77"/>
    </row>
    <row r="288" spans="1:5" x14ac:dyDescent="0.25">
      <c r="B288" s="39" t="s">
        <v>157</v>
      </c>
      <c r="C288" s="85"/>
      <c r="E288" s="77">
        <v>167.3</v>
      </c>
    </row>
    <row r="289" spans="2:5" x14ac:dyDescent="0.25">
      <c r="B289" s="39" t="s">
        <v>112</v>
      </c>
      <c r="C289" s="85"/>
      <c r="E289" s="77">
        <v>350</v>
      </c>
    </row>
    <row r="290" spans="2:5" x14ac:dyDescent="0.25">
      <c r="B290" s="39" t="s">
        <v>90</v>
      </c>
      <c r="C290" s="85"/>
      <c r="E290" s="77">
        <v>310</v>
      </c>
    </row>
    <row r="291" spans="2:5" x14ac:dyDescent="0.25">
      <c r="B291" s="39" t="s">
        <v>158</v>
      </c>
      <c r="C291" s="85"/>
      <c r="E291" s="77">
        <v>42</v>
      </c>
    </row>
    <row r="292" spans="2:5" x14ac:dyDescent="0.25">
      <c r="B292" s="39" t="s">
        <v>99</v>
      </c>
      <c r="C292" s="85"/>
      <c r="E292" s="77">
        <v>41.91</v>
      </c>
    </row>
    <row r="293" spans="2:5" x14ac:dyDescent="0.25">
      <c r="B293" s="39" t="s">
        <v>206</v>
      </c>
      <c r="C293" s="85"/>
      <c r="E293" s="77">
        <v>30</v>
      </c>
    </row>
    <row r="294" spans="2:5" x14ac:dyDescent="0.25">
      <c r="B294" s="87" t="s">
        <v>159</v>
      </c>
      <c r="E294" s="55">
        <v>50</v>
      </c>
    </row>
    <row r="295" spans="2:5" x14ac:dyDescent="0.25">
      <c r="B295" s="59" t="s">
        <v>160</v>
      </c>
      <c r="E295" s="72">
        <v>100</v>
      </c>
    </row>
    <row r="296" spans="2:5" x14ac:dyDescent="0.25">
      <c r="B296" s="59" t="s">
        <v>198</v>
      </c>
      <c r="E296" s="72">
        <v>62.25</v>
      </c>
    </row>
    <row r="297" spans="2:5" x14ac:dyDescent="0.25">
      <c r="E297" s="26">
        <f>SUM(E284:E296)</f>
        <v>2265.86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F7" sqref="F7"/>
    </sheetView>
  </sheetViews>
  <sheetFormatPr defaultColWidth="10.140625" defaultRowHeight="15.75" x14ac:dyDescent="0.25"/>
  <cols>
    <col min="1" max="1" width="61.42578125" style="4" customWidth="1"/>
    <col min="2" max="2" width="8" style="29" customWidth="1"/>
    <col min="3" max="3" width="6.140625" style="29" customWidth="1"/>
    <col min="4" max="4" width="15.140625" style="29" customWidth="1"/>
    <col min="5" max="5" width="6.140625" style="29" customWidth="1"/>
    <col min="6" max="6" width="16.85546875" style="28" customWidth="1"/>
    <col min="7" max="7" width="10.42578125" customWidth="1"/>
    <col min="8" max="8" width="13.5703125" bestFit="1" customWidth="1"/>
    <col min="9" max="9" width="10" customWidth="1"/>
    <col min="10" max="10" width="16.85546875" bestFit="1" customWidth="1"/>
    <col min="11" max="11" width="12.85546875" bestFit="1" customWidth="1"/>
    <col min="12" max="12" width="13.5703125" bestFit="1" customWidth="1"/>
  </cols>
  <sheetData>
    <row r="1" spans="1:12" s="4" customFormat="1" ht="18.75" x14ac:dyDescent="0.3">
      <c r="A1" s="1" t="s">
        <v>0</v>
      </c>
      <c r="B1" s="2"/>
      <c r="C1" s="2"/>
      <c r="D1" s="2"/>
      <c r="E1" s="2"/>
      <c r="F1" s="3"/>
    </row>
    <row r="2" spans="1:12" s="4" customFormat="1" ht="18.75" x14ac:dyDescent="0.3">
      <c r="A2" s="1" t="s">
        <v>166</v>
      </c>
      <c r="B2" s="2"/>
      <c r="C2" s="2"/>
      <c r="D2" s="2"/>
      <c r="E2" s="2"/>
      <c r="F2" s="3"/>
      <c r="J2" s="4" t="s">
        <v>1</v>
      </c>
    </row>
    <row r="3" spans="1:12" ht="18.75" x14ac:dyDescent="0.3">
      <c r="A3" s="1"/>
      <c r="B3" s="2"/>
      <c r="C3" s="2"/>
      <c r="D3" s="2"/>
      <c r="E3" s="2"/>
      <c r="F3" s="5" t="s">
        <v>2</v>
      </c>
      <c r="H3" s="6" t="s">
        <v>3</v>
      </c>
      <c r="J3" s="6" t="s">
        <v>4</v>
      </c>
    </row>
    <row r="4" spans="1:12" s="4" customFormat="1" ht="18.75" x14ac:dyDescent="0.3">
      <c r="A4" s="1" t="s">
        <v>5</v>
      </c>
      <c r="B4" s="2" t="s">
        <v>6</v>
      </c>
      <c r="C4" s="2"/>
      <c r="D4" s="2"/>
      <c r="E4" s="2"/>
      <c r="F4" s="3" t="s">
        <v>167</v>
      </c>
      <c r="H4" s="4" t="s">
        <v>7</v>
      </c>
      <c r="I4" s="1"/>
      <c r="J4" s="2" t="s">
        <v>8</v>
      </c>
      <c r="K4" s="2"/>
      <c r="L4" s="7"/>
    </row>
    <row r="5" spans="1:12" ht="18.75" x14ac:dyDescent="0.3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8.75" x14ac:dyDescent="0.3">
      <c r="A6" s="1" t="s">
        <v>9</v>
      </c>
      <c r="B6" s="2">
        <v>1</v>
      </c>
      <c r="C6" s="2"/>
      <c r="D6" s="2"/>
      <c r="E6" s="2"/>
      <c r="F6" s="13">
        <v>2599.19</v>
      </c>
      <c r="H6" s="10">
        <v>2481.36</v>
      </c>
      <c r="I6" s="1"/>
      <c r="J6" s="11">
        <f>F6-H6</f>
        <v>117.82999999999993</v>
      </c>
      <c r="K6" s="2"/>
    </row>
    <row r="7" spans="1:12" ht="18.75" x14ac:dyDescent="0.3">
      <c r="A7" s="1" t="s">
        <v>10</v>
      </c>
      <c r="B7" s="2"/>
      <c r="C7" s="2"/>
      <c r="D7" s="2"/>
      <c r="E7" s="2"/>
      <c r="F7" s="13">
        <v>105</v>
      </c>
      <c r="H7" s="10">
        <v>325</v>
      </c>
      <c r="I7" s="1"/>
      <c r="J7" s="11">
        <f t="shared" ref="J7:J24" si="0">F7-H7</f>
        <v>-220</v>
      </c>
      <c r="K7" s="2"/>
    </row>
    <row r="8" spans="1:12" ht="18.75" x14ac:dyDescent="0.3">
      <c r="A8" s="1" t="s">
        <v>11</v>
      </c>
      <c r="B8" s="2" t="s">
        <v>12</v>
      </c>
      <c r="C8" s="2"/>
      <c r="D8" s="2"/>
      <c r="E8" s="2"/>
      <c r="F8" s="13">
        <v>269</v>
      </c>
      <c r="G8" s="12"/>
      <c r="H8" s="10">
        <v>234</v>
      </c>
      <c r="I8" s="1"/>
      <c r="J8" s="11">
        <f t="shared" si="0"/>
        <v>35</v>
      </c>
      <c r="K8" s="2"/>
    </row>
    <row r="9" spans="1:12" ht="18.75" x14ac:dyDescent="0.3">
      <c r="A9" s="1" t="s">
        <v>13</v>
      </c>
      <c r="B9" s="2" t="s">
        <v>14</v>
      </c>
      <c r="C9" s="2"/>
      <c r="D9" s="2"/>
      <c r="E9" s="2"/>
      <c r="F9" s="13">
        <v>1946.93</v>
      </c>
      <c r="G9" s="12"/>
      <c r="H9" s="10">
        <v>1964</v>
      </c>
      <c r="I9" s="1"/>
      <c r="J9" s="11">
        <f t="shared" si="0"/>
        <v>-17.069999999999936</v>
      </c>
      <c r="K9" s="2"/>
      <c r="L9" s="13"/>
    </row>
    <row r="10" spans="1:12" ht="18.75" x14ac:dyDescent="0.3">
      <c r="A10" s="1" t="s">
        <v>15</v>
      </c>
      <c r="B10" s="2">
        <v>3</v>
      </c>
      <c r="C10" s="2"/>
      <c r="D10" s="2"/>
      <c r="E10" s="2"/>
      <c r="F10" s="13">
        <v>-460.39</v>
      </c>
      <c r="G10" s="12"/>
      <c r="H10" s="10">
        <v>-208.08000000000004</v>
      </c>
      <c r="I10" s="1"/>
      <c r="J10" s="11">
        <f t="shared" si="0"/>
        <v>-252.30999999999995</v>
      </c>
      <c r="K10" s="2"/>
      <c r="L10" s="13"/>
    </row>
    <row r="11" spans="1:12" ht="18.75" x14ac:dyDescent="0.3">
      <c r="A11" s="1" t="s">
        <v>16</v>
      </c>
      <c r="B11" s="2" t="s">
        <v>17</v>
      </c>
      <c r="C11" s="2"/>
      <c r="D11" s="2"/>
      <c r="E11" s="2"/>
      <c r="F11" s="13">
        <v>415</v>
      </c>
      <c r="G11" s="12"/>
      <c r="H11" s="13">
        <v>340</v>
      </c>
      <c r="I11" s="1"/>
      <c r="J11" s="11">
        <f t="shared" si="0"/>
        <v>75</v>
      </c>
      <c r="K11" s="2"/>
      <c r="L11" s="13"/>
    </row>
    <row r="12" spans="1:12" ht="18.75" x14ac:dyDescent="0.3">
      <c r="A12" s="1" t="s">
        <v>18</v>
      </c>
      <c r="B12" s="2">
        <v>4</v>
      </c>
      <c r="C12" s="2"/>
      <c r="D12" s="2"/>
      <c r="E12" s="2"/>
      <c r="F12" s="13">
        <v>-12.48</v>
      </c>
      <c r="H12" s="13">
        <v>21.100000000000023</v>
      </c>
      <c r="I12" s="1"/>
      <c r="J12" s="11">
        <f t="shared" si="0"/>
        <v>-33.580000000000027</v>
      </c>
      <c r="K12" s="2"/>
      <c r="L12" s="13"/>
    </row>
    <row r="13" spans="1:12" ht="18.75" x14ac:dyDescent="0.3">
      <c r="A13" s="1" t="s">
        <v>19</v>
      </c>
      <c r="B13" s="2">
        <v>5</v>
      </c>
      <c r="C13" s="2"/>
      <c r="D13" s="2"/>
      <c r="E13" s="2"/>
      <c r="F13" s="13">
        <v>331.6</v>
      </c>
      <c r="H13" s="13">
        <v>416.20000000000005</v>
      </c>
      <c r="I13" s="1"/>
      <c r="J13" s="11">
        <f t="shared" si="0"/>
        <v>-84.600000000000023</v>
      </c>
      <c r="K13" s="2"/>
    </row>
    <row r="14" spans="1:12" ht="18.75" x14ac:dyDescent="0.3">
      <c r="A14" s="1" t="s">
        <v>20</v>
      </c>
      <c r="B14" s="2">
        <v>6</v>
      </c>
      <c r="C14" s="2"/>
      <c r="D14" s="2"/>
      <c r="E14" s="2"/>
      <c r="F14" s="13">
        <v>322.39999999999998</v>
      </c>
      <c r="H14" s="13">
        <v>460.31999999999994</v>
      </c>
      <c r="I14" s="1"/>
      <c r="J14" s="11">
        <f t="shared" si="0"/>
        <v>-137.91999999999996</v>
      </c>
      <c r="K14" s="2"/>
    </row>
    <row r="15" spans="1:12" ht="18.75" x14ac:dyDescent="0.3">
      <c r="A15" s="1" t="s">
        <v>21</v>
      </c>
      <c r="B15" s="2">
        <v>7</v>
      </c>
      <c r="C15" s="2"/>
      <c r="D15" s="2"/>
      <c r="E15" s="2"/>
      <c r="F15" s="13">
        <v>-313.19</v>
      </c>
      <c r="H15" s="13">
        <v>-79.3700000000008</v>
      </c>
      <c r="I15" s="1"/>
      <c r="J15" s="11">
        <f t="shared" si="0"/>
        <v>-233.8199999999992</v>
      </c>
      <c r="K15" s="2"/>
    </row>
    <row r="16" spans="1:12" ht="18.75" x14ac:dyDescent="0.3">
      <c r="A16" s="1" t="s">
        <v>22</v>
      </c>
      <c r="B16" s="2">
        <v>8</v>
      </c>
      <c r="C16" s="2"/>
      <c r="D16" s="2"/>
      <c r="E16" s="2"/>
      <c r="F16" s="13">
        <v>-69.78</v>
      </c>
      <c r="H16" s="13">
        <v>-23.560000000000059</v>
      </c>
      <c r="I16" s="1"/>
      <c r="J16" s="11">
        <f t="shared" si="0"/>
        <v>-46.219999999999942</v>
      </c>
      <c r="K16" s="2"/>
    </row>
    <row r="17" spans="1:12" ht="18.75" x14ac:dyDescent="0.3">
      <c r="A17" s="1" t="s">
        <v>23</v>
      </c>
      <c r="B17" s="2">
        <v>9</v>
      </c>
      <c r="C17" s="2"/>
      <c r="D17" s="2"/>
      <c r="E17" s="2"/>
      <c r="F17" s="13">
        <v>-22</v>
      </c>
      <c r="H17" s="13">
        <v>41</v>
      </c>
      <c r="I17" s="1"/>
      <c r="J17" s="11">
        <f t="shared" si="0"/>
        <v>-63</v>
      </c>
      <c r="K17" s="2"/>
    </row>
    <row r="18" spans="1:12" ht="18.75" x14ac:dyDescent="0.3">
      <c r="A18" s="1" t="s">
        <v>24</v>
      </c>
      <c r="B18" s="2">
        <v>10</v>
      </c>
      <c r="C18" s="2"/>
      <c r="D18" s="2"/>
      <c r="E18" s="2"/>
      <c r="F18" s="13">
        <v>-27.2</v>
      </c>
      <c r="H18" s="13">
        <v>-10.600000000000023</v>
      </c>
      <c r="I18" s="1"/>
      <c r="J18" s="11">
        <f t="shared" si="0"/>
        <v>-16.599999999999977</v>
      </c>
      <c r="K18" s="2"/>
    </row>
    <row r="19" spans="1:12" ht="18.75" x14ac:dyDescent="0.3">
      <c r="A19" s="1" t="s">
        <v>200</v>
      </c>
      <c r="B19" s="2">
        <v>11</v>
      </c>
      <c r="C19" s="2"/>
      <c r="D19" s="2"/>
      <c r="E19" s="2"/>
      <c r="F19" s="13">
        <v>-56</v>
      </c>
      <c r="H19" s="13">
        <v>-34</v>
      </c>
      <c r="I19" s="1"/>
      <c r="J19" s="11">
        <f t="shared" si="0"/>
        <v>-22</v>
      </c>
      <c r="K19" s="2"/>
      <c r="L19" s="14"/>
    </row>
    <row r="20" spans="1:12" ht="18.75" x14ac:dyDescent="0.3">
      <c r="A20" s="1" t="s">
        <v>201</v>
      </c>
      <c r="B20" s="2">
        <v>12</v>
      </c>
      <c r="C20" s="2"/>
      <c r="D20" s="2"/>
      <c r="E20" s="2"/>
      <c r="F20" s="13">
        <v>-95</v>
      </c>
      <c r="H20" s="13">
        <v>0</v>
      </c>
      <c r="I20" s="1"/>
      <c r="J20" s="11">
        <f t="shared" si="0"/>
        <v>-95</v>
      </c>
      <c r="K20" s="2"/>
      <c r="L20" s="14"/>
    </row>
    <row r="21" spans="1:12" ht="18.75" x14ac:dyDescent="0.3">
      <c r="A21" s="1" t="s">
        <v>25</v>
      </c>
      <c r="B21" s="2">
        <v>13</v>
      </c>
      <c r="C21" s="2"/>
      <c r="D21" s="2"/>
      <c r="E21" s="2"/>
      <c r="F21" s="13">
        <v>-105.99</v>
      </c>
      <c r="H21" s="13">
        <v>-172</v>
      </c>
      <c r="I21" s="1"/>
      <c r="J21" s="11">
        <f t="shared" si="0"/>
        <v>66.010000000000005</v>
      </c>
      <c r="K21" s="2"/>
    </row>
    <row r="22" spans="1:12" ht="18.75" x14ac:dyDescent="0.3">
      <c r="A22" s="1" t="s">
        <v>26</v>
      </c>
      <c r="B22" s="2">
        <v>13</v>
      </c>
      <c r="C22" s="2"/>
      <c r="D22" s="2"/>
      <c r="E22" s="2"/>
      <c r="F22" s="13">
        <v>105.99</v>
      </c>
      <c r="H22" s="13">
        <v>172</v>
      </c>
      <c r="I22" s="1"/>
      <c r="J22" s="11">
        <f t="shared" si="0"/>
        <v>-66.010000000000005</v>
      </c>
      <c r="K22" s="2"/>
    </row>
    <row r="23" spans="1:12" ht="18.75" x14ac:dyDescent="0.3">
      <c r="A23" s="1" t="s">
        <v>27</v>
      </c>
      <c r="B23" s="2"/>
      <c r="C23" s="2"/>
      <c r="D23" s="2"/>
      <c r="E23" s="2"/>
      <c r="F23" s="13">
        <v>62.74</v>
      </c>
      <c r="H23" s="13">
        <v>57.97</v>
      </c>
      <c r="I23" s="1"/>
      <c r="J23" s="11">
        <f t="shared" si="0"/>
        <v>4.7700000000000031</v>
      </c>
      <c r="K23" s="2"/>
    </row>
    <row r="24" spans="1:12" ht="18.75" x14ac:dyDescent="0.3">
      <c r="A24" s="1" t="s">
        <v>28</v>
      </c>
      <c r="B24" s="2"/>
      <c r="C24" s="2"/>
      <c r="D24" s="2"/>
      <c r="E24" s="2"/>
      <c r="F24" s="5">
        <v>0</v>
      </c>
      <c r="H24" s="13">
        <v>-40</v>
      </c>
      <c r="I24" s="1"/>
      <c r="J24" s="11">
        <f t="shared" si="0"/>
        <v>40</v>
      </c>
      <c r="K24" s="2"/>
    </row>
    <row r="25" spans="1:12" ht="18.75" x14ac:dyDescent="0.3">
      <c r="A25" s="1" t="s">
        <v>29</v>
      </c>
      <c r="B25" s="2"/>
      <c r="C25" s="2"/>
      <c r="D25" s="2"/>
      <c r="E25" s="2"/>
      <c r="F25" s="15">
        <f>SUM(F6:F24)</f>
        <v>4995.8200000000006</v>
      </c>
      <c r="H25" s="15">
        <f>SUM(H6:H24)</f>
        <v>5945.3399999999992</v>
      </c>
      <c r="I25" s="1"/>
      <c r="J25" s="11">
        <f>SUM(J6:J24)</f>
        <v>-949.51999999999907</v>
      </c>
      <c r="K25" s="2"/>
      <c r="L25" s="13"/>
    </row>
    <row r="26" spans="1:12" ht="18.75" x14ac:dyDescent="0.3">
      <c r="A26" s="1"/>
      <c r="B26" s="2"/>
      <c r="C26" s="2"/>
      <c r="D26" s="2"/>
      <c r="E26" s="2"/>
      <c r="F26" s="5"/>
      <c r="H26" s="16"/>
      <c r="I26" s="1"/>
      <c r="J26" s="11"/>
      <c r="K26" s="11"/>
      <c r="L26" s="17"/>
    </row>
    <row r="27" spans="1:12" ht="18.75" x14ac:dyDescent="0.3">
      <c r="A27" s="1" t="s">
        <v>30</v>
      </c>
      <c r="B27" s="2"/>
      <c r="C27" s="2"/>
      <c r="D27" s="2"/>
      <c r="E27" s="2"/>
      <c r="F27" s="5"/>
      <c r="H27" s="16"/>
      <c r="I27" s="1"/>
      <c r="J27" s="4" t="s">
        <v>1</v>
      </c>
      <c r="K27" s="2"/>
      <c r="L27" s="13"/>
    </row>
    <row r="28" spans="1:12" ht="18.75" x14ac:dyDescent="0.3">
      <c r="A28" s="1"/>
      <c r="B28" s="2"/>
      <c r="C28" s="2"/>
      <c r="D28" s="2"/>
      <c r="E28" s="2"/>
      <c r="F28" s="5"/>
      <c r="H28" s="16"/>
      <c r="I28" s="1"/>
      <c r="J28" s="6" t="s">
        <v>31</v>
      </c>
      <c r="K28" s="2"/>
      <c r="L28" s="13"/>
    </row>
    <row r="29" spans="1:12" ht="18.75" x14ac:dyDescent="0.3">
      <c r="A29" s="1" t="s">
        <v>32</v>
      </c>
      <c r="B29" s="2"/>
      <c r="C29" s="2"/>
      <c r="D29" s="2"/>
      <c r="E29" s="2"/>
      <c r="F29" s="13">
        <v>300</v>
      </c>
      <c r="H29" s="13">
        <v>240</v>
      </c>
      <c r="I29" s="1"/>
      <c r="J29" s="11">
        <f>H29-F29</f>
        <v>-60</v>
      </c>
      <c r="K29" s="2"/>
      <c r="L29" s="13"/>
    </row>
    <row r="30" spans="1:12" ht="18.75" x14ac:dyDescent="0.3">
      <c r="A30" s="1" t="s">
        <v>33</v>
      </c>
      <c r="B30" s="2"/>
      <c r="C30" s="2"/>
      <c r="D30" s="2"/>
      <c r="E30" s="2"/>
      <c r="F30" s="13">
        <v>180</v>
      </c>
      <c r="H30" s="13">
        <v>360</v>
      </c>
      <c r="I30" s="1"/>
      <c r="J30" s="11">
        <f t="shared" ref="J30:J47" si="1">H30-F30</f>
        <v>180</v>
      </c>
      <c r="K30" s="2"/>
    </row>
    <row r="31" spans="1:12" ht="18.75" x14ac:dyDescent="0.3">
      <c r="A31" s="1" t="s">
        <v>34</v>
      </c>
      <c r="B31" s="2"/>
      <c r="C31" s="2"/>
      <c r="D31" s="2"/>
      <c r="E31" s="2"/>
      <c r="F31" s="5">
        <v>0</v>
      </c>
      <c r="G31" s="18"/>
      <c r="H31" s="13">
        <v>367</v>
      </c>
      <c r="I31" s="1"/>
      <c r="J31" s="11">
        <f t="shared" si="1"/>
        <v>367</v>
      </c>
      <c r="K31" s="2"/>
    </row>
    <row r="32" spans="1:12" ht="18.75" x14ac:dyDescent="0.3">
      <c r="A32" s="1" t="s">
        <v>35</v>
      </c>
      <c r="B32" s="2">
        <v>14</v>
      </c>
      <c r="C32" s="2"/>
      <c r="D32" s="2"/>
      <c r="E32" s="2"/>
      <c r="F32" s="13">
        <v>2777</v>
      </c>
      <c r="H32" s="13">
        <v>2641</v>
      </c>
      <c r="I32" s="1"/>
      <c r="J32" s="11">
        <f t="shared" si="1"/>
        <v>-136</v>
      </c>
      <c r="K32" s="2"/>
    </row>
    <row r="33" spans="1:12" ht="18.75" x14ac:dyDescent="0.3">
      <c r="A33" s="1" t="s">
        <v>36</v>
      </c>
      <c r="B33" s="2"/>
      <c r="C33" s="2"/>
      <c r="D33" s="2"/>
      <c r="E33" s="2"/>
      <c r="F33" s="13">
        <v>142.5</v>
      </c>
      <c r="H33" s="13">
        <v>202.5</v>
      </c>
      <c r="I33" s="1"/>
      <c r="J33" s="11">
        <f t="shared" si="1"/>
        <v>60</v>
      </c>
      <c r="K33" s="2"/>
    </row>
    <row r="34" spans="1:12" ht="18.75" x14ac:dyDescent="0.3">
      <c r="A34" s="1" t="s">
        <v>37</v>
      </c>
      <c r="B34" s="2"/>
      <c r="C34" s="2"/>
      <c r="D34" s="2"/>
      <c r="E34" s="2"/>
      <c r="F34" s="5">
        <v>0</v>
      </c>
      <c r="H34" s="13">
        <v>141.75</v>
      </c>
      <c r="I34" s="1"/>
      <c r="J34" s="11">
        <f t="shared" si="1"/>
        <v>141.75</v>
      </c>
      <c r="K34" s="2"/>
    </row>
    <row r="35" spans="1:12" ht="18.75" x14ac:dyDescent="0.3">
      <c r="A35" s="1" t="s">
        <v>38</v>
      </c>
      <c r="B35" s="2">
        <v>18</v>
      </c>
      <c r="C35" s="2"/>
      <c r="D35" s="2"/>
      <c r="E35" s="2"/>
      <c r="F35" s="13">
        <v>286.32</v>
      </c>
      <c r="H35" s="13">
        <v>249</v>
      </c>
      <c r="I35" s="1"/>
      <c r="J35" s="11">
        <f t="shared" si="1"/>
        <v>-37.319999999999993</v>
      </c>
      <c r="K35" s="2"/>
    </row>
    <row r="36" spans="1:12" ht="18.75" x14ac:dyDescent="0.3">
      <c r="A36" s="1" t="s">
        <v>39</v>
      </c>
      <c r="B36" s="2"/>
      <c r="C36" s="2"/>
      <c r="D36" s="2"/>
      <c r="E36" s="2"/>
      <c r="F36" s="13">
        <v>-30</v>
      </c>
      <c r="H36" s="13">
        <v>30</v>
      </c>
      <c r="I36" s="1"/>
      <c r="J36" s="11">
        <f t="shared" si="1"/>
        <v>60</v>
      </c>
      <c r="K36" s="2"/>
    </row>
    <row r="37" spans="1:12" ht="18.75" x14ac:dyDescent="0.3">
      <c r="A37" s="1" t="s">
        <v>40</v>
      </c>
      <c r="B37" s="2"/>
      <c r="C37" s="2"/>
      <c r="D37" s="2"/>
      <c r="E37" s="2"/>
      <c r="F37" s="5">
        <v>83.21</v>
      </c>
      <c r="H37" s="13">
        <v>103.10000000000001</v>
      </c>
      <c r="I37" s="1"/>
      <c r="J37" s="11">
        <f t="shared" si="1"/>
        <v>19.890000000000015</v>
      </c>
      <c r="K37" s="2"/>
    </row>
    <row r="38" spans="1:12" ht="18.75" x14ac:dyDescent="0.3">
      <c r="A38" s="1" t="s">
        <v>41</v>
      </c>
      <c r="B38" s="2">
        <v>15</v>
      </c>
      <c r="C38" s="2"/>
      <c r="D38" s="2"/>
      <c r="E38" s="2"/>
      <c r="F38" s="13">
        <f>'[1]Notes 2017-18'!E212</f>
        <v>100</v>
      </c>
      <c r="H38" s="13">
        <v>100</v>
      </c>
      <c r="I38" s="1"/>
      <c r="J38" s="11">
        <f t="shared" si="1"/>
        <v>0</v>
      </c>
      <c r="K38" s="2"/>
    </row>
    <row r="39" spans="1:12" ht="18.75" x14ac:dyDescent="0.3">
      <c r="A39" s="1" t="s">
        <v>42</v>
      </c>
      <c r="B39" s="2">
        <v>17</v>
      </c>
      <c r="C39" s="2"/>
      <c r="D39" s="2"/>
      <c r="E39" s="2"/>
      <c r="F39" s="13">
        <v>426.7</v>
      </c>
      <c r="H39" s="13">
        <v>695.90000000000009</v>
      </c>
      <c r="I39" s="1"/>
      <c r="J39" s="11">
        <f t="shared" si="1"/>
        <v>269.2000000000001</v>
      </c>
      <c r="K39" s="2"/>
    </row>
    <row r="40" spans="1:12" ht="18.75" x14ac:dyDescent="0.3">
      <c r="A40" s="1" t="s">
        <v>43</v>
      </c>
      <c r="B40" s="2">
        <v>16</v>
      </c>
      <c r="C40" s="2"/>
      <c r="D40" s="2"/>
      <c r="E40" s="2"/>
      <c r="F40" s="13">
        <v>550</v>
      </c>
      <c r="H40" s="13">
        <v>362</v>
      </c>
      <c r="I40" s="1"/>
      <c r="J40" s="11">
        <f t="shared" si="1"/>
        <v>-188</v>
      </c>
      <c r="K40" s="2"/>
      <c r="L40" s="13"/>
    </row>
    <row r="41" spans="1:12" ht="18.75" x14ac:dyDescent="0.3">
      <c r="A41" s="1" t="s">
        <v>44</v>
      </c>
      <c r="B41" s="2"/>
      <c r="C41" s="2"/>
      <c r="D41" s="2"/>
      <c r="E41" s="2"/>
      <c r="F41" s="13">
        <v>139.02000000000001</v>
      </c>
      <c r="H41" s="13">
        <v>104.24</v>
      </c>
      <c r="I41" s="1"/>
      <c r="J41" s="11">
        <f t="shared" si="1"/>
        <v>-34.780000000000015</v>
      </c>
      <c r="K41" s="2"/>
    </row>
    <row r="42" spans="1:12" ht="18.75" x14ac:dyDescent="0.3">
      <c r="A42" s="1" t="s">
        <v>45</v>
      </c>
      <c r="B42" s="2"/>
      <c r="C42" s="2"/>
      <c r="D42" s="2"/>
      <c r="E42" s="2"/>
      <c r="F42" s="13">
        <v>90.75</v>
      </c>
      <c r="H42" s="13">
        <v>320.42</v>
      </c>
      <c r="I42" s="1"/>
      <c r="J42" s="11">
        <f t="shared" si="1"/>
        <v>229.67000000000002</v>
      </c>
      <c r="K42" s="2"/>
    </row>
    <row r="43" spans="1:12" ht="18.75" x14ac:dyDescent="0.3">
      <c r="A43" s="1" t="s">
        <v>192</v>
      </c>
      <c r="B43" s="2"/>
      <c r="C43" s="2"/>
      <c r="D43" s="2"/>
      <c r="E43" s="2"/>
      <c r="F43" s="13">
        <v>80</v>
      </c>
      <c r="H43" s="13">
        <v>0</v>
      </c>
      <c r="I43" s="1"/>
      <c r="J43" s="11">
        <f t="shared" si="1"/>
        <v>-80</v>
      </c>
      <c r="K43" s="2"/>
    </row>
    <row r="44" spans="1:12" ht="18.75" x14ac:dyDescent="0.3">
      <c r="A44" s="1" t="s">
        <v>188</v>
      </c>
      <c r="B44" s="2"/>
      <c r="C44" s="2"/>
      <c r="D44" s="2"/>
      <c r="E44" s="2"/>
      <c r="F44" s="13">
        <v>279.3</v>
      </c>
      <c r="H44" s="13">
        <v>0</v>
      </c>
      <c r="I44" s="1"/>
      <c r="J44" s="11">
        <f t="shared" si="1"/>
        <v>-279.3</v>
      </c>
      <c r="K44" s="2"/>
    </row>
    <row r="45" spans="1:12" ht="18.75" x14ac:dyDescent="0.3">
      <c r="A45" s="1" t="s">
        <v>189</v>
      </c>
      <c r="B45" s="2"/>
      <c r="C45" s="2"/>
      <c r="D45" s="2"/>
      <c r="E45" s="2"/>
      <c r="F45" s="13">
        <v>12.5</v>
      </c>
      <c r="H45" s="13">
        <v>0</v>
      </c>
      <c r="I45" s="1"/>
      <c r="J45" s="11">
        <f t="shared" si="1"/>
        <v>-12.5</v>
      </c>
      <c r="K45" s="2"/>
    </row>
    <row r="46" spans="1:12" ht="18.75" x14ac:dyDescent="0.3">
      <c r="A46" s="1"/>
      <c r="B46" s="2"/>
      <c r="C46" s="2"/>
      <c r="D46" s="2"/>
      <c r="E46" s="2"/>
      <c r="F46" s="5"/>
      <c r="H46" s="5"/>
      <c r="I46" s="1"/>
      <c r="J46" s="11"/>
      <c r="K46" s="2"/>
    </row>
    <row r="47" spans="1:12" ht="18.75" x14ac:dyDescent="0.3">
      <c r="A47" s="1" t="s">
        <v>46</v>
      </c>
      <c r="B47" s="2"/>
      <c r="C47" s="2"/>
      <c r="D47" s="2"/>
      <c r="E47" s="2"/>
      <c r="F47" s="15">
        <f>SUM(F29:F46)</f>
        <v>5417.3000000000011</v>
      </c>
      <c r="H47" s="15">
        <f>SUM(H29:H46)</f>
        <v>5916.91</v>
      </c>
      <c r="I47" s="1"/>
      <c r="J47" s="11">
        <f t="shared" si="1"/>
        <v>499.60999999999876</v>
      </c>
      <c r="K47" s="11"/>
    </row>
    <row r="48" spans="1:12" ht="18.75" x14ac:dyDescent="0.3">
      <c r="A48" s="1"/>
      <c r="B48" s="2"/>
      <c r="C48" s="2"/>
      <c r="D48" s="2"/>
      <c r="E48" s="2"/>
      <c r="F48" s="5"/>
      <c r="H48" s="16"/>
      <c r="I48" s="1"/>
      <c r="J48" s="2"/>
      <c r="K48" s="2"/>
      <c r="L48" s="13"/>
    </row>
    <row r="49" spans="1:12" ht="18.75" x14ac:dyDescent="0.3">
      <c r="A49" s="1" t="s">
        <v>209</v>
      </c>
      <c r="B49" s="2"/>
      <c r="C49" s="2"/>
      <c r="D49" s="2"/>
      <c r="E49" s="2"/>
      <c r="F49" s="19">
        <f>F25-F47</f>
        <v>-421.48000000000047</v>
      </c>
      <c r="H49" s="19">
        <f>H25-H47</f>
        <v>28.429999999999382</v>
      </c>
      <c r="I49" s="1"/>
      <c r="J49" s="11">
        <f>F49-H49</f>
        <v>-449.90999999999985</v>
      </c>
      <c r="K49" s="11">
        <f>SUM(K26:K48)</f>
        <v>0</v>
      </c>
      <c r="L49" s="13"/>
    </row>
    <row r="50" spans="1:12" ht="18.75" x14ac:dyDescent="0.3">
      <c r="A50" s="1"/>
      <c r="B50" s="2"/>
      <c r="C50" s="2"/>
      <c r="D50" s="2"/>
      <c r="E50" s="2"/>
      <c r="F50" s="5"/>
      <c r="H50" s="16"/>
      <c r="I50" s="1"/>
      <c r="J50" s="11"/>
      <c r="K50" s="2"/>
      <c r="L50" s="17"/>
    </row>
    <row r="51" spans="1:12" ht="18.75" x14ac:dyDescent="0.3">
      <c r="A51" s="1" t="s">
        <v>47</v>
      </c>
      <c r="B51" s="2"/>
      <c r="C51" s="2"/>
      <c r="D51" s="2"/>
      <c r="E51" s="2"/>
      <c r="F51" s="5">
        <v>15911.08</v>
      </c>
      <c r="H51" s="16"/>
      <c r="I51" s="1"/>
      <c r="J51" s="11"/>
      <c r="K51" s="2"/>
      <c r="L51" s="13"/>
    </row>
    <row r="52" spans="1:12" ht="18.75" x14ac:dyDescent="0.3">
      <c r="A52" s="1"/>
      <c r="B52" s="2"/>
      <c r="C52" s="2"/>
      <c r="D52" s="2"/>
      <c r="E52" s="2"/>
      <c r="F52" s="5"/>
      <c r="H52" s="16"/>
      <c r="I52" s="1"/>
      <c r="J52" s="11"/>
      <c r="K52" s="2"/>
      <c r="L52" s="20"/>
    </row>
    <row r="53" spans="1:12" ht="18.75" x14ac:dyDescent="0.3">
      <c r="A53" s="21" t="s">
        <v>48</v>
      </c>
      <c r="B53" s="22"/>
      <c r="C53" s="22"/>
      <c r="D53" s="22"/>
      <c r="E53" s="22"/>
      <c r="F53" s="23">
        <f>SUM(F49:F52)</f>
        <v>15489.599999999999</v>
      </c>
      <c r="H53" s="16"/>
      <c r="I53" s="1"/>
      <c r="J53" s="2"/>
      <c r="K53" s="2"/>
      <c r="L53" s="13"/>
    </row>
    <row r="54" spans="1:12" ht="18.75" x14ac:dyDescent="0.3">
      <c r="A54" s="24"/>
      <c r="B54" s="25"/>
      <c r="C54" s="25"/>
      <c r="D54" s="25"/>
      <c r="E54" s="25"/>
      <c r="F54" s="26"/>
      <c r="H54" s="16"/>
      <c r="I54" s="1"/>
      <c r="J54" s="2"/>
      <c r="K54" s="2"/>
      <c r="L54" s="13"/>
    </row>
    <row r="55" spans="1:12" ht="18.75" x14ac:dyDescent="0.3">
      <c r="A55" s="24"/>
      <c r="B55" s="25"/>
      <c r="C55" s="25"/>
      <c r="D55" s="25"/>
      <c r="E55" s="25"/>
      <c r="F55" s="26"/>
      <c r="H55" s="16"/>
      <c r="I55" s="1"/>
      <c r="J55" s="2"/>
      <c r="K55" s="2"/>
      <c r="L55" s="13"/>
    </row>
    <row r="56" spans="1:12" ht="18.75" x14ac:dyDescent="0.3">
      <c r="A56" s="24"/>
      <c r="B56" s="25"/>
      <c r="C56" s="25"/>
      <c r="D56" s="25"/>
      <c r="E56" s="25"/>
      <c r="F56" s="26"/>
      <c r="H56" s="16"/>
      <c r="I56" s="21"/>
      <c r="J56" s="22"/>
      <c r="K56" s="22"/>
      <c r="L56" s="27"/>
    </row>
    <row r="57" spans="1:12" x14ac:dyDescent="0.25">
      <c r="A57" s="24"/>
      <c r="B57" s="25"/>
      <c r="C57" s="25"/>
      <c r="D57" s="25"/>
      <c r="E57" s="25"/>
      <c r="F57" s="26"/>
      <c r="H57" s="16"/>
    </row>
    <row r="58" spans="1:12" x14ac:dyDescent="0.25">
      <c r="A58" s="24"/>
      <c r="B58" s="25"/>
      <c r="C58" s="25"/>
      <c r="D58" s="25"/>
      <c r="E58" s="25"/>
      <c r="F58" s="26"/>
      <c r="H58" s="16"/>
    </row>
    <row r="59" spans="1:12" x14ac:dyDescent="0.25">
      <c r="A59" s="24"/>
      <c r="B59" s="25"/>
      <c r="C59" s="25"/>
      <c r="D59" s="25"/>
      <c r="E59" s="25"/>
      <c r="H59" s="16"/>
    </row>
    <row r="60" spans="1:12" x14ac:dyDescent="0.25">
      <c r="A60" s="24"/>
      <c r="B60" s="25"/>
      <c r="C60" s="25"/>
      <c r="D60" s="25"/>
      <c r="E60" s="25"/>
      <c r="H60" s="16"/>
    </row>
    <row r="61" spans="1:12" x14ac:dyDescent="0.25">
      <c r="A61" s="24"/>
      <c r="B61" s="25"/>
      <c r="C61" s="25"/>
      <c r="D61" s="25"/>
      <c r="E61" s="25"/>
      <c r="H61" s="16"/>
    </row>
    <row r="62" spans="1:12" x14ac:dyDescent="0.25">
      <c r="A62" s="24"/>
      <c r="B62" s="25"/>
      <c r="C62" s="25"/>
      <c r="D62" s="25"/>
      <c r="E62" s="25"/>
      <c r="H62" s="16"/>
    </row>
    <row r="63" spans="1:12" x14ac:dyDescent="0.25">
      <c r="A63" s="24"/>
      <c r="B63" s="25"/>
      <c r="C63" s="25"/>
      <c r="D63" s="25"/>
      <c r="E63" s="25"/>
      <c r="H63" s="16"/>
    </row>
    <row r="64" spans="1:12" x14ac:dyDescent="0.25">
      <c r="A64" s="24"/>
      <c r="B64" s="25"/>
      <c r="C64" s="25"/>
      <c r="D64" s="25"/>
      <c r="E64" s="25"/>
      <c r="H64" s="14"/>
    </row>
    <row r="65" spans="1:8" x14ac:dyDescent="0.25">
      <c r="A65" s="24"/>
      <c r="B65" s="25"/>
      <c r="C65" s="25"/>
      <c r="D65" s="25"/>
      <c r="E65" s="25"/>
    </row>
    <row r="66" spans="1:8" x14ac:dyDescent="0.25">
      <c r="A66" s="24"/>
      <c r="B66" s="25"/>
      <c r="C66" s="25"/>
      <c r="D66" s="25"/>
      <c r="E66" s="25"/>
    </row>
    <row r="67" spans="1:8" x14ac:dyDescent="0.25">
      <c r="A67" s="24"/>
      <c r="B67" s="25"/>
      <c r="C67" s="25"/>
      <c r="D67" s="25"/>
      <c r="E67" s="25"/>
      <c r="H67" s="14"/>
    </row>
    <row r="68" spans="1:8" x14ac:dyDescent="0.25">
      <c r="H68" s="14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workbookViewId="0">
      <selection activeCell="E19" sqref="E19"/>
    </sheetView>
  </sheetViews>
  <sheetFormatPr defaultColWidth="10.140625" defaultRowHeight="15.75" x14ac:dyDescent="0.25"/>
  <cols>
    <col min="1" max="2" width="41.140625" style="4" customWidth="1"/>
    <col min="3" max="3" width="22.85546875" style="4" customWidth="1"/>
    <col min="4" max="4" width="25.28515625" style="4" customWidth="1"/>
    <col min="5" max="5" width="18.7109375" style="30" customWidth="1"/>
    <col min="6" max="6" width="14.7109375" style="31" customWidth="1"/>
    <col min="7" max="7" width="14.42578125" style="4" customWidth="1"/>
    <col min="8" max="8" width="1.7109375" style="4" customWidth="1"/>
    <col min="9" max="9" width="14.140625" style="4" customWidth="1"/>
    <col min="10" max="10" width="0.7109375" style="4" customWidth="1"/>
    <col min="11" max="11" width="12.42578125" style="31" customWidth="1"/>
    <col min="12" max="12" width="1" style="24" customWidth="1"/>
    <col min="13" max="13" width="14.42578125" style="32" customWidth="1"/>
    <col min="14" max="14" width="1.140625" style="24" customWidth="1"/>
    <col min="15" max="15" width="12.7109375" customWidth="1"/>
    <col min="16" max="16" width="1.5703125" customWidth="1"/>
    <col min="17" max="17" width="12.5703125" customWidth="1"/>
    <col min="18" max="18" width="11.5703125" customWidth="1"/>
    <col min="19" max="19" width="10.42578125" customWidth="1"/>
  </cols>
  <sheetData>
    <row r="1" spans="1:19" s="4" customFormat="1" x14ac:dyDescent="0.25">
      <c r="A1" s="4" t="s">
        <v>0</v>
      </c>
      <c r="E1" s="30"/>
      <c r="F1" s="31"/>
      <c r="K1" s="31"/>
      <c r="L1" s="24"/>
      <c r="M1" s="32"/>
      <c r="N1" s="24"/>
    </row>
    <row r="2" spans="1:19" s="4" customFormat="1" x14ac:dyDescent="0.25">
      <c r="A2" s="4" t="s">
        <v>162</v>
      </c>
      <c r="E2" s="30"/>
      <c r="F2" s="31"/>
      <c r="K2" s="31"/>
      <c r="L2" s="24"/>
      <c r="M2" s="32"/>
      <c r="N2" s="24"/>
    </row>
    <row r="4" spans="1:19" s="36" customFormat="1" x14ac:dyDescent="0.25">
      <c r="A4" s="29"/>
      <c r="B4" s="96" t="s">
        <v>161</v>
      </c>
      <c r="C4" s="96" t="s">
        <v>7</v>
      </c>
      <c r="D4" s="29"/>
      <c r="E4" s="33"/>
      <c r="F4" s="34"/>
      <c r="G4" s="29"/>
      <c r="H4" s="29"/>
      <c r="I4" s="29"/>
      <c r="J4" s="29"/>
      <c r="K4" s="34"/>
      <c r="L4" s="25"/>
      <c r="M4" s="35"/>
      <c r="N4" s="25"/>
      <c r="O4" s="29"/>
      <c r="Q4" s="29"/>
    </row>
    <row r="6" spans="1:19" x14ac:dyDescent="0.25">
      <c r="A6" s="37" t="s">
        <v>49</v>
      </c>
      <c r="B6" s="94">
        <v>834</v>
      </c>
      <c r="C6" s="94">
        <v>834</v>
      </c>
      <c r="D6" s="37"/>
      <c r="E6" s="38"/>
      <c r="F6" s="39"/>
      <c r="G6" s="39"/>
      <c r="H6" s="39"/>
      <c r="I6" s="39"/>
      <c r="J6" s="39"/>
      <c r="K6" s="40"/>
      <c r="L6" s="41"/>
      <c r="M6" s="40"/>
      <c r="N6" s="41"/>
      <c r="O6" s="40"/>
      <c r="P6" s="40"/>
      <c r="Q6" s="40"/>
    </row>
    <row r="7" spans="1:19" x14ac:dyDescent="0.25">
      <c r="A7" s="37"/>
      <c r="B7" s="37"/>
      <c r="C7" s="37"/>
      <c r="D7" s="37"/>
      <c r="E7" s="38"/>
      <c r="F7" s="39"/>
      <c r="G7" s="39"/>
      <c r="H7" s="39"/>
      <c r="I7" s="39"/>
      <c r="J7" s="39"/>
      <c r="K7" s="39"/>
      <c r="L7" s="41"/>
      <c r="M7" s="39"/>
      <c r="N7" s="41"/>
      <c r="O7" s="40"/>
      <c r="P7" s="40"/>
      <c r="Q7" s="40"/>
    </row>
    <row r="8" spans="1:19" s="4" customFormat="1" x14ac:dyDescent="0.25">
      <c r="A8" s="4" t="s">
        <v>50</v>
      </c>
      <c r="B8" s="32">
        <f>SUM(B2:B7)</f>
        <v>834</v>
      </c>
      <c r="C8" s="32">
        <f>SUM(C2:C7)</f>
        <v>834</v>
      </c>
      <c r="E8" s="30"/>
      <c r="F8" s="32"/>
      <c r="G8" s="32"/>
      <c r="H8" s="32"/>
      <c r="I8" s="32"/>
      <c r="J8" s="32"/>
      <c r="K8" s="32"/>
      <c r="L8" s="42"/>
      <c r="M8" s="32"/>
      <c r="N8" s="42"/>
      <c r="O8" s="32"/>
      <c r="P8" s="32"/>
      <c r="Q8" s="32"/>
    </row>
    <row r="9" spans="1:19" x14ac:dyDescent="0.25">
      <c r="F9" s="32"/>
      <c r="G9" s="32"/>
      <c r="H9" s="32"/>
      <c r="I9" s="32"/>
      <c r="J9" s="32"/>
      <c r="K9" s="32"/>
      <c r="L9" s="42"/>
      <c r="N9" s="42"/>
      <c r="O9" s="40"/>
      <c r="P9" s="40"/>
      <c r="Q9" s="40"/>
    </row>
    <row r="10" spans="1:19" x14ac:dyDescent="0.25">
      <c r="A10" s="37" t="s">
        <v>51</v>
      </c>
      <c r="B10" s="37">
        <v>10929.69</v>
      </c>
      <c r="C10" s="37">
        <v>10931.95</v>
      </c>
      <c r="D10" s="37"/>
      <c r="E10" s="43"/>
      <c r="F10" s="39"/>
      <c r="G10" s="39"/>
      <c r="H10" s="39"/>
      <c r="I10" s="39"/>
      <c r="J10" s="39"/>
      <c r="K10" s="39"/>
      <c r="L10" s="41"/>
      <c r="M10" s="39"/>
      <c r="N10" s="41"/>
      <c r="O10" s="40"/>
      <c r="P10" s="40"/>
      <c r="Q10" s="40"/>
    </row>
    <row r="11" spans="1:19" x14ac:dyDescent="0.25">
      <c r="A11" s="37" t="s">
        <v>52</v>
      </c>
      <c r="B11" s="37">
        <v>3958.47</v>
      </c>
      <c r="C11" s="44">
        <v>5612.14</v>
      </c>
      <c r="D11" s="44"/>
      <c r="E11" s="43"/>
      <c r="F11" s="39"/>
      <c r="G11" s="39"/>
      <c r="H11" s="39"/>
      <c r="I11" s="39"/>
      <c r="J11" s="39"/>
      <c r="K11" s="39"/>
      <c r="L11" s="41"/>
      <c r="M11" s="39"/>
      <c r="N11" s="41"/>
      <c r="O11" s="40"/>
      <c r="P11" s="40"/>
      <c r="Q11" s="40"/>
    </row>
    <row r="12" spans="1:19" x14ac:dyDescent="0.25">
      <c r="A12" s="37" t="s">
        <v>196</v>
      </c>
      <c r="B12" s="94">
        <v>2033.3</v>
      </c>
      <c r="C12" s="44">
        <v>1449.31</v>
      </c>
      <c r="D12" s="44"/>
      <c r="E12" s="43"/>
      <c r="F12" s="39"/>
      <c r="G12" s="39"/>
      <c r="H12" s="39"/>
      <c r="I12" s="39"/>
      <c r="J12" s="39"/>
      <c r="K12" s="39"/>
      <c r="L12" s="41"/>
      <c r="M12" s="39"/>
      <c r="N12" s="41"/>
      <c r="O12" s="40"/>
      <c r="P12" s="40"/>
      <c r="Q12" s="40"/>
      <c r="S12" s="40"/>
    </row>
    <row r="13" spans="1:19" x14ac:dyDescent="0.25">
      <c r="A13" s="37" t="s">
        <v>197</v>
      </c>
      <c r="B13" s="37">
        <v>-2265.86</v>
      </c>
      <c r="C13" s="37">
        <v>-2916.32</v>
      </c>
      <c r="D13" s="37"/>
      <c r="E13" s="43"/>
      <c r="F13" s="39"/>
      <c r="G13" s="39"/>
      <c r="H13" s="39"/>
      <c r="I13" s="39"/>
      <c r="J13" s="39"/>
      <c r="K13" s="39"/>
      <c r="L13" s="41"/>
      <c r="M13" s="39"/>
      <c r="N13" s="41"/>
      <c r="O13" s="40"/>
      <c r="P13" s="40"/>
      <c r="Q13" s="40"/>
    </row>
    <row r="14" spans="1:19" x14ac:dyDescent="0.25">
      <c r="A14" s="37"/>
      <c r="B14" s="37"/>
      <c r="E14" s="38"/>
      <c r="F14" s="32"/>
      <c r="G14" s="32"/>
      <c r="H14" s="32"/>
      <c r="I14" s="32"/>
      <c r="J14" s="32"/>
      <c r="K14" s="32"/>
      <c r="L14" s="42"/>
      <c r="N14" s="42"/>
      <c r="O14" s="40"/>
      <c r="P14" s="40"/>
      <c r="Q14" s="40"/>
    </row>
    <row r="15" spans="1:19" x14ac:dyDescent="0.25">
      <c r="A15" s="4" t="s">
        <v>53</v>
      </c>
      <c r="B15" s="32">
        <f>SUM(B10:B14)</f>
        <v>14655.599999999999</v>
      </c>
      <c r="C15" s="32">
        <f>SUM(C10:C14)</f>
        <v>15077.080000000002</v>
      </c>
      <c r="D15" s="32"/>
      <c r="F15" s="32"/>
      <c r="G15" s="32"/>
      <c r="H15" s="32"/>
      <c r="I15" s="32"/>
      <c r="J15" s="32"/>
      <c r="K15" s="32"/>
      <c r="L15" s="42"/>
      <c r="N15" s="42"/>
      <c r="O15" s="32"/>
      <c r="P15" s="40"/>
      <c r="Q15" s="32"/>
    </row>
    <row r="16" spans="1:19" x14ac:dyDescent="0.25">
      <c r="F16" s="32"/>
      <c r="G16" s="32"/>
      <c r="H16" s="32"/>
      <c r="I16" s="32"/>
      <c r="J16" s="32"/>
      <c r="K16" s="32"/>
      <c r="L16" s="42"/>
      <c r="N16" s="42"/>
      <c r="O16" s="32"/>
      <c r="P16" s="40"/>
      <c r="Q16" s="40"/>
    </row>
    <row r="17" spans="1:19" x14ac:dyDescent="0.25">
      <c r="A17" s="4" t="s">
        <v>54</v>
      </c>
      <c r="B17" s="30">
        <f>B8+B15</f>
        <v>15489.599999999999</v>
      </c>
      <c r="C17" s="30">
        <f>C8+C15</f>
        <v>15911.080000000002</v>
      </c>
      <c r="D17" s="30"/>
      <c r="F17" s="32"/>
      <c r="G17" s="32"/>
      <c r="H17" s="32"/>
      <c r="I17" s="32"/>
      <c r="J17" s="32"/>
      <c r="K17" s="32"/>
      <c r="L17" s="42"/>
      <c r="N17" s="42"/>
      <c r="O17" s="32"/>
      <c r="P17" s="40"/>
      <c r="Q17" s="32"/>
    </row>
    <row r="18" spans="1:19" x14ac:dyDescent="0.25">
      <c r="F18" s="32"/>
      <c r="G18" s="32"/>
      <c r="H18" s="32"/>
      <c r="I18" s="32"/>
      <c r="J18" s="32"/>
      <c r="K18" s="32"/>
      <c r="L18" s="42"/>
      <c r="N18" s="42"/>
      <c r="O18" s="40"/>
      <c r="P18" s="40"/>
      <c r="Q18" s="40"/>
    </row>
    <row r="19" spans="1:19" x14ac:dyDescent="0.25">
      <c r="A19" s="37" t="s">
        <v>55</v>
      </c>
      <c r="B19" s="37">
        <v>15911.08</v>
      </c>
      <c r="C19" s="38">
        <v>15882.65</v>
      </c>
      <c r="D19" s="38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40"/>
      <c r="R19" s="18"/>
    </row>
    <row r="20" spans="1:19" x14ac:dyDescent="0.25">
      <c r="A20" s="37" t="s">
        <v>210</v>
      </c>
      <c r="B20" s="37">
        <v>-421.48</v>
      </c>
      <c r="C20" s="44">
        <v>28.43</v>
      </c>
      <c r="D20" s="37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S20" s="45"/>
    </row>
    <row r="21" spans="1:19" x14ac:dyDescent="0.25">
      <c r="F21" s="32"/>
      <c r="G21" s="32"/>
      <c r="H21" s="32"/>
      <c r="I21" s="32"/>
      <c r="J21" s="32"/>
      <c r="K21" s="32"/>
      <c r="L21" s="42"/>
      <c r="N21" s="42"/>
      <c r="O21" s="40"/>
      <c r="P21" s="40"/>
      <c r="Q21" s="40"/>
      <c r="R21" s="18"/>
    </row>
    <row r="22" spans="1:19" x14ac:dyDescent="0.25">
      <c r="A22" s="4" t="s">
        <v>56</v>
      </c>
      <c r="B22" s="30">
        <f>SUM(B19:B21)</f>
        <v>15489.6</v>
      </c>
      <c r="C22" s="30">
        <f>SUM(C19:C21)</f>
        <v>15911.08</v>
      </c>
      <c r="D22" s="30"/>
      <c r="F22" s="32"/>
      <c r="G22" s="32"/>
      <c r="H22" s="32"/>
      <c r="I22" s="32"/>
      <c r="J22" s="32"/>
      <c r="K22" s="32"/>
      <c r="L22" s="42"/>
      <c r="N22" s="42"/>
      <c r="O22" s="32"/>
      <c r="P22" s="40"/>
      <c r="Q22" s="32"/>
    </row>
    <row r="23" spans="1:19" x14ac:dyDescent="0.25">
      <c r="M23" s="42"/>
      <c r="O23" s="40"/>
      <c r="R23" s="18"/>
    </row>
    <row r="24" spans="1:19" x14ac:dyDescent="0.25">
      <c r="M24" s="42"/>
      <c r="O24" s="40"/>
      <c r="R24" s="18"/>
    </row>
    <row r="25" spans="1:19" x14ac:dyDescent="0.25">
      <c r="M25" s="42"/>
      <c r="O25" s="40"/>
    </row>
    <row r="26" spans="1:19" x14ac:dyDescent="0.25">
      <c r="M26" s="42"/>
      <c r="O26" s="40"/>
      <c r="Q26" s="40"/>
    </row>
    <row r="27" spans="1:19" x14ac:dyDescent="0.25">
      <c r="M27" s="42"/>
      <c r="O27" s="46"/>
    </row>
    <row r="28" spans="1:19" x14ac:dyDescent="0.25">
      <c r="M28" s="42"/>
    </row>
    <row r="29" spans="1:19" x14ac:dyDescent="0.25">
      <c r="M29" s="42"/>
      <c r="O29" s="40"/>
    </row>
    <row r="30" spans="1:19" x14ac:dyDescent="0.25">
      <c r="I30" s="31"/>
      <c r="M30" s="42"/>
      <c r="O30" s="18"/>
    </row>
    <row r="31" spans="1:19" x14ac:dyDescent="0.25">
      <c r="M31" s="42"/>
    </row>
    <row r="32" spans="1:19" x14ac:dyDescent="0.25">
      <c r="M32" s="42"/>
    </row>
    <row r="33" spans="13:13" x14ac:dyDescent="0.25">
      <c r="M33" s="42"/>
    </row>
    <row r="34" spans="13:13" x14ac:dyDescent="0.25">
      <c r="M34" s="42"/>
    </row>
    <row r="35" spans="13:13" x14ac:dyDescent="0.25">
      <c r="M35" s="42"/>
    </row>
    <row r="36" spans="13:13" x14ac:dyDescent="0.25">
      <c r="M36" s="42"/>
    </row>
    <row r="37" spans="13:13" x14ac:dyDescent="0.25">
      <c r="M37" s="42"/>
    </row>
    <row r="38" spans="13:13" x14ac:dyDescent="0.25">
      <c r="M38" s="42"/>
    </row>
    <row r="39" spans="13:13" x14ac:dyDescent="0.25">
      <c r="M39" s="42"/>
    </row>
    <row r="40" spans="13:13" x14ac:dyDescent="0.25">
      <c r="M40" s="42"/>
    </row>
    <row r="41" spans="13:13" x14ac:dyDescent="0.25">
      <c r="M41" s="42"/>
    </row>
    <row r="42" spans="13:13" x14ac:dyDescent="0.25">
      <c r="M42" s="42"/>
    </row>
    <row r="43" spans="13:13" x14ac:dyDescent="0.25">
      <c r="M43" s="42"/>
    </row>
    <row r="44" spans="13:13" x14ac:dyDescent="0.25">
      <c r="M44" s="42"/>
    </row>
    <row r="45" spans="13:13" x14ac:dyDescent="0.25">
      <c r="M45" s="42"/>
    </row>
    <row r="46" spans="13:13" x14ac:dyDescent="0.25">
      <c r="M46" s="42"/>
    </row>
    <row r="47" spans="13:13" x14ac:dyDescent="0.25">
      <c r="M47" s="42"/>
    </row>
    <row r="48" spans="13:13" x14ac:dyDescent="0.25">
      <c r="M48" s="42"/>
    </row>
    <row r="49" spans="13:13" x14ac:dyDescent="0.25">
      <c r="M49" s="42"/>
    </row>
    <row r="50" spans="13:13" x14ac:dyDescent="0.25">
      <c r="M50" s="42"/>
    </row>
    <row r="51" spans="13:13" x14ac:dyDescent="0.25">
      <c r="M51" s="42"/>
    </row>
    <row r="52" spans="13:13" x14ac:dyDescent="0.25">
      <c r="M52" s="42"/>
    </row>
    <row r="53" spans="13:13" x14ac:dyDescent="0.25">
      <c r="M53" s="42"/>
    </row>
    <row r="54" spans="13:13" x14ac:dyDescent="0.25">
      <c r="M54" s="42"/>
    </row>
    <row r="55" spans="13:13" x14ac:dyDescent="0.25">
      <c r="M55" s="42"/>
    </row>
    <row r="56" spans="13:13" x14ac:dyDescent="0.25">
      <c r="M56" s="42"/>
    </row>
    <row r="57" spans="13:13" x14ac:dyDescent="0.25">
      <c r="M57" s="42"/>
    </row>
    <row r="58" spans="13:13" x14ac:dyDescent="0.25">
      <c r="M58" s="42"/>
    </row>
    <row r="59" spans="13:13" x14ac:dyDescent="0.25">
      <c r="M59" s="42"/>
    </row>
    <row r="60" spans="13:13" x14ac:dyDescent="0.25">
      <c r="M60" s="42"/>
    </row>
    <row r="61" spans="13:13" x14ac:dyDescent="0.25">
      <c r="M61" s="42"/>
    </row>
    <row r="62" spans="13:13" x14ac:dyDescent="0.25">
      <c r="M62" s="42"/>
    </row>
    <row r="63" spans="13:13" x14ac:dyDescent="0.25">
      <c r="M63" s="42"/>
    </row>
    <row r="64" spans="13:13" x14ac:dyDescent="0.25">
      <c r="M64" s="42"/>
    </row>
    <row r="65" spans="13:13" x14ac:dyDescent="0.25">
      <c r="M65" s="42"/>
    </row>
    <row r="66" spans="13:13" x14ac:dyDescent="0.25">
      <c r="M66" s="42"/>
    </row>
    <row r="67" spans="13:13" x14ac:dyDescent="0.25">
      <c r="M67" s="42"/>
    </row>
    <row r="68" spans="13:13" x14ac:dyDescent="0.25">
      <c r="M68" s="42"/>
    </row>
    <row r="69" spans="13:13" x14ac:dyDescent="0.25">
      <c r="M69" s="42"/>
    </row>
    <row r="70" spans="13:13" x14ac:dyDescent="0.25">
      <c r="M70" s="42"/>
    </row>
    <row r="71" spans="13:13" x14ac:dyDescent="0.25">
      <c r="M71" s="42"/>
    </row>
    <row r="72" spans="13:13" x14ac:dyDescent="0.25">
      <c r="M72" s="42"/>
    </row>
    <row r="73" spans="13:13" x14ac:dyDescent="0.25">
      <c r="M73" s="42"/>
    </row>
    <row r="74" spans="13:13" x14ac:dyDescent="0.25">
      <c r="M74" s="42"/>
    </row>
    <row r="75" spans="13:13" x14ac:dyDescent="0.25">
      <c r="M75" s="42"/>
    </row>
    <row r="76" spans="13:13" x14ac:dyDescent="0.25">
      <c r="M76" s="42"/>
    </row>
    <row r="77" spans="13:13" x14ac:dyDescent="0.25">
      <c r="M77" s="42"/>
    </row>
    <row r="78" spans="13:13" x14ac:dyDescent="0.25">
      <c r="M78" s="42"/>
    </row>
    <row r="79" spans="13:13" x14ac:dyDescent="0.25">
      <c r="M79" s="42"/>
    </row>
    <row r="80" spans="13:13" x14ac:dyDescent="0.25">
      <c r="M80" s="42"/>
    </row>
    <row r="81" spans="13:13" x14ac:dyDescent="0.25">
      <c r="M81" s="42"/>
    </row>
    <row r="82" spans="13:13" x14ac:dyDescent="0.25">
      <c r="M82" s="42"/>
    </row>
    <row r="83" spans="13:13" x14ac:dyDescent="0.25">
      <c r="M83" s="42"/>
    </row>
    <row r="84" spans="13:13" x14ac:dyDescent="0.25">
      <c r="M84" s="42"/>
    </row>
    <row r="85" spans="13:13" x14ac:dyDescent="0.25">
      <c r="M85" s="42"/>
    </row>
    <row r="86" spans="13:13" x14ac:dyDescent="0.25">
      <c r="M86" s="42"/>
    </row>
    <row r="87" spans="13:13" x14ac:dyDescent="0.25">
      <c r="M87" s="42"/>
    </row>
    <row r="88" spans="13:13" x14ac:dyDescent="0.25">
      <c r="M88" s="42"/>
    </row>
    <row r="89" spans="13:13" x14ac:dyDescent="0.25">
      <c r="M89" s="42"/>
    </row>
    <row r="90" spans="13:13" x14ac:dyDescent="0.25">
      <c r="M90" s="42"/>
    </row>
    <row r="91" spans="13:13" x14ac:dyDescent="0.25">
      <c r="M91" s="42"/>
    </row>
    <row r="92" spans="13:13" x14ac:dyDescent="0.25">
      <c r="M92" s="42"/>
    </row>
    <row r="93" spans="13:13" x14ac:dyDescent="0.25">
      <c r="M93" s="42"/>
    </row>
    <row r="94" spans="13:13" x14ac:dyDescent="0.25">
      <c r="M94" s="42"/>
    </row>
    <row r="95" spans="13:13" x14ac:dyDescent="0.25">
      <c r="M95" s="42"/>
    </row>
    <row r="96" spans="13:13" x14ac:dyDescent="0.25">
      <c r="M96" s="42"/>
    </row>
    <row r="97" spans="13:13" x14ac:dyDescent="0.25">
      <c r="M97" s="42"/>
    </row>
    <row r="98" spans="13:13" x14ac:dyDescent="0.25">
      <c r="M98" s="42"/>
    </row>
    <row r="99" spans="13:13" x14ac:dyDescent="0.25">
      <c r="M99" s="42"/>
    </row>
    <row r="100" spans="13:13" x14ac:dyDescent="0.25">
      <c r="M100" s="42"/>
    </row>
    <row r="101" spans="13:13" x14ac:dyDescent="0.25">
      <c r="M101" s="42"/>
    </row>
    <row r="102" spans="13:13" x14ac:dyDescent="0.25">
      <c r="M102" s="42"/>
    </row>
    <row r="103" spans="13:13" x14ac:dyDescent="0.25">
      <c r="M103" s="42"/>
    </row>
    <row r="104" spans="13:13" x14ac:dyDescent="0.25">
      <c r="M104" s="42"/>
    </row>
    <row r="105" spans="13:13" x14ac:dyDescent="0.25">
      <c r="M105" s="42"/>
    </row>
    <row r="106" spans="13:13" x14ac:dyDescent="0.25">
      <c r="M106" s="42"/>
    </row>
    <row r="107" spans="13:13" x14ac:dyDescent="0.25">
      <c r="M107" s="42"/>
    </row>
    <row r="108" spans="13:13" x14ac:dyDescent="0.25">
      <c r="M108" s="4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Howard Stubbings</cp:lastModifiedBy>
  <cp:lastPrinted>2019-05-02T11:25:38Z</cp:lastPrinted>
  <dcterms:created xsi:type="dcterms:W3CDTF">2019-04-11T11:51:53Z</dcterms:created>
  <dcterms:modified xsi:type="dcterms:W3CDTF">2019-05-03T21:16:42Z</dcterms:modified>
</cp:coreProperties>
</file>