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ridg\Desktop\"/>
    </mc:Choice>
  </mc:AlternateContent>
  <xr:revisionPtr revIDLastSave="0" documentId="8_{BD7D7F91-9FE7-49B7-9502-C67A2BE6415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NOTES" sheetId="8" r:id="rId1"/>
    <sheet name="INCOME &amp; EXPENDITURE ACC" sheetId="6" r:id="rId2"/>
    <sheet name="BALANCE SHEET" sheetId="7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8" l="1"/>
  <c r="C22" i="7" l="1"/>
  <c r="C15" i="7"/>
  <c r="C8" i="7"/>
  <c r="C17" i="7" s="1"/>
  <c r="J33" i="6"/>
  <c r="J32" i="6"/>
  <c r="J31" i="6"/>
  <c r="J28" i="6"/>
  <c r="E138" i="8"/>
  <c r="E129" i="8"/>
  <c r="E140" i="8" s="1"/>
  <c r="E119" i="8" l="1"/>
  <c r="E121" i="8" s="1"/>
  <c r="E31" i="8"/>
  <c r="E168" i="8" l="1"/>
  <c r="E9" i="8" l="1"/>
  <c r="E13" i="8" l="1"/>
  <c r="E106" i="8" l="1"/>
  <c r="E108" i="8" s="1"/>
  <c r="E78" i="8"/>
  <c r="E80" i="8" s="1"/>
  <c r="E62" i="8" l="1"/>
  <c r="E64" i="8" s="1"/>
  <c r="E179" i="8" l="1"/>
  <c r="J17" i="6" l="1"/>
  <c r="J11" i="6"/>
  <c r="H19" i="6" l="1"/>
  <c r="B8" i="7" l="1"/>
  <c r="J30" i="6"/>
  <c r="B22" i="7" l="1"/>
  <c r="J15" i="6" l="1"/>
  <c r="B15" i="7"/>
  <c r="E15" i="8" l="1"/>
  <c r="E47" i="8" l="1"/>
  <c r="E49" i="8" s="1"/>
  <c r="B17" i="7" l="1"/>
  <c r="E151" i="8"/>
  <c r="K37" i="6"/>
  <c r="H35" i="6"/>
  <c r="J29" i="6"/>
  <c r="J27" i="6"/>
  <c r="J26" i="6"/>
  <c r="J25" i="6"/>
  <c r="J24" i="6"/>
  <c r="J18" i="6"/>
  <c r="J16" i="6"/>
  <c r="J14" i="6"/>
  <c r="J13" i="6"/>
  <c r="J12" i="6"/>
  <c r="J10" i="6"/>
  <c r="J9" i="6"/>
  <c r="J8" i="6"/>
  <c r="J7" i="6"/>
  <c r="F19" i="6" l="1"/>
  <c r="F35" i="6"/>
  <c r="J35" i="6" s="1"/>
  <c r="E158" i="8"/>
  <c r="E91" i="8"/>
  <c r="E93" i="8" s="1"/>
  <c r="H37" i="6"/>
  <c r="J6" i="6"/>
  <c r="J19" i="6" s="1"/>
  <c r="J23" i="6"/>
  <c r="F37" i="6" l="1"/>
  <c r="J37" i="6" s="1"/>
  <c r="F41" i="6" l="1"/>
</calcChain>
</file>

<file path=xl/sharedStrings.xml><?xml version="1.0" encoding="utf-8"?>
<sst xmlns="http://schemas.openxmlformats.org/spreadsheetml/2006/main" count="186" uniqueCount="111">
  <si>
    <t>Manchester County Bridge Association</t>
  </si>
  <si>
    <t>This Year</t>
  </si>
  <si>
    <t>Last Year</t>
  </si>
  <si>
    <t>in Income</t>
  </si>
  <si>
    <t>Income (net) - see notes for detail</t>
  </si>
  <si>
    <t>Note</t>
  </si>
  <si>
    <t>£</t>
  </si>
  <si>
    <t>Direct Members</t>
  </si>
  <si>
    <t>Manchester League</t>
  </si>
  <si>
    <t>Higson Memorial Cup &amp; Plate</t>
  </si>
  <si>
    <t xml:space="preserve">Gazette Trophy </t>
  </si>
  <si>
    <t>Manchester Congress</t>
  </si>
  <si>
    <t xml:space="preserve">Cantor Cup </t>
  </si>
  <si>
    <t xml:space="preserve">Interest Skipton Building Society </t>
  </si>
  <si>
    <t>Expenses</t>
  </si>
  <si>
    <t>Northern Bridge League (NBL)</t>
  </si>
  <si>
    <t>Representative Competitions/Matches</t>
  </si>
  <si>
    <t>Printing/Postage/Stationery/Telephone/Travel</t>
    <phoneticPr fontId="3" type="noConversion"/>
  </si>
  <si>
    <t>Bridge stationery &amp; equipment &amp; Insurance</t>
  </si>
  <si>
    <t>Total Expenses</t>
  </si>
  <si>
    <t>Trophies</t>
  </si>
  <si>
    <t>Fixed Assets</t>
  </si>
  <si>
    <t>Bank Reserve Account - Skipton BS</t>
    <phoneticPr fontId="3" type="noConversion"/>
  </si>
  <si>
    <t>Current Account</t>
  </si>
  <si>
    <t>Total Current Assets</t>
  </si>
  <si>
    <t>Net Assets</t>
  </si>
  <si>
    <t>Reserves Brought Forward</t>
  </si>
  <si>
    <t>Reserves Carried Forward</t>
  </si>
  <si>
    <t>Total</t>
  </si>
  <si>
    <t>Income:</t>
  </si>
  <si>
    <t>Expenses:</t>
  </si>
  <si>
    <t>Profit</t>
  </si>
  <si>
    <t xml:space="preserve">Higson Memorial Cup &amp; Plate </t>
    <phoneticPr fontId="3" type="noConversion"/>
  </si>
  <si>
    <t>Loss</t>
  </si>
  <si>
    <t>Prizes</t>
  </si>
  <si>
    <t>Directing</t>
  </si>
  <si>
    <t>Total Cost</t>
  </si>
  <si>
    <t>Equipment/Insurance/Bridge Stationery</t>
  </si>
  <si>
    <t>Insurance</t>
  </si>
  <si>
    <t>Merville Goldstone Cup  Expenses</t>
  </si>
  <si>
    <t>Change</t>
  </si>
  <si>
    <t>in Expenditure</t>
  </si>
  <si>
    <t>EBU charges</t>
  </si>
  <si>
    <t>Manchester Online League</t>
  </si>
  <si>
    <t>Weekly Online Events/ EBU P2P</t>
  </si>
  <si>
    <t>Spring Green Point Pairs</t>
  </si>
  <si>
    <t>Charitable Donations</t>
  </si>
  <si>
    <t>Web Site Costs &amp; Zoom fees</t>
  </si>
  <si>
    <t>Total Prepayments and Accrued Income</t>
  </si>
  <si>
    <t>Prepayments and Accrued Income</t>
  </si>
  <si>
    <t>Accruals and Deferred Income</t>
  </si>
  <si>
    <t>Total Accruals and Deferred Income</t>
  </si>
  <si>
    <t>Total Net Income</t>
  </si>
  <si>
    <t>Net Assets Balance from last year</t>
  </si>
  <si>
    <t>Total Net Assets</t>
  </si>
  <si>
    <t>Manchester Green Points Pairs-March</t>
  </si>
  <si>
    <t>Room Hire</t>
  </si>
  <si>
    <t>EBU charges  for GP Pairs in March</t>
  </si>
  <si>
    <t>Treasurer's expenses</t>
  </si>
  <si>
    <t>Refreshments</t>
  </si>
  <si>
    <t xml:space="preserve">Income: </t>
  </si>
  <si>
    <t>Received</t>
  </si>
  <si>
    <t>Pachabo</t>
  </si>
  <si>
    <t>Corwen</t>
  </si>
  <si>
    <t>Garden Cities</t>
  </si>
  <si>
    <t>Accrued EBU charges-estimated</t>
  </si>
  <si>
    <t>EBU charges for Manchester League-estimated</t>
  </si>
  <si>
    <t>2021-22</t>
  </si>
  <si>
    <t>Sundry Debtors - note 12</t>
  </si>
  <si>
    <t>Sundry Creditors - note 13</t>
  </si>
  <si>
    <t xml:space="preserve">President's Cup </t>
  </si>
  <si>
    <t xml:space="preserve">Tollemache Cup </t>
  </si>
  <si>
    <t>Building Society Interest accrued</t>
  </si>
  <si>
    <t>Donation to Ukraine Appeal</t>
  </si>
  <si>
    <t>Gazette Trophy - February</t>
  </si>
  <si>
    <t>Notes to the Accounts for the year ended 31st March 2023</t>
  </si>
  <si>
    <t>2022/23</t>
  </si>
  <si>
    <t>League Fees</t>
  </si>
  <si>
    <t>Underprovision for 2021-22 EBU charges</t>
  </si>
  <si>
    <t>Duplimated Boards and equipment hire</t>
  </si>
  <si>
    <t xml:space="preserve">Duplimated Boards </t>
  </si>
  <si>
    <t>3</t>
  </si>
  <si>
    <t>EBU  charges-accrued</t>
  </si>
  <si>
    <t>Other costs</t>
  </si>
  <si>
    <t>Manchester Green Points Teams-July</t>
  </si>
  <si>
    <t xml:space="preserve">Real Bridge charges </t>
  </si>
  <si>
    <t>Ben Franks- April</t>
  </si>
  <si>
    <t>Ben Franks-December</t>
  </si>
  <si>
    <t>Cantor Cup</t>
  </si>
  <si>
    <t>Entry Fees</t>
  </si>
  <si>
    <t>Transfer from Cantor bank account</t>
  </si>
  <si>
    <t>Entry fees and expenses for Representative Competitions</t>
  </si>
  <si>
    <t>Insurance 2023-24</t>
  </si>
  <si>
    <t>Garden Cities entry fee for 2023-24</t>
  </si>
  <si>
    <t>Deferred Income-Higson Cup</t>
  </si>
  <si>
    <t>EBU charges for Gazette Cup</t>
  </si>
  <si>
    <t>Income &amp; Expenditure Account to 31st March 2023</t>
  </si>
  <si>
    <t>2021-2022</t>
  </si>
  <si>
    <t>2022-2023</t>
  </si>
  <si>
    <t>Green Point Teams-July</t>
  </si>
  <si>
    <t>Ben Franks-April</t>
  </si>
  <si>
    <t>Inter League Final</t>
  </si>
  <si>
    <t>Junior Camrose costs</t>
  </si>
  <si>
    <t>Advertising costs</t>
  </si>
  <si>
    <t>Sundries</t>
  </si>
  <si>
    <t>EBU charges- accrued</t>
  </si>
  <si>
    <t>Balance Sheet as at 31st March 2023</t>
  </si>
  <si>
    <t>2022-23</t>
  </si>
  <si>
    <t>Overprovision for Real Bridge charges-2021-22</t>
  </si>
  <si>
    <t>(Deficit)/Surplus for the Year</t>
  </si>
  <si>
    <t>Surplus of Expenditure over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</si>
</sst>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[$£-809]#,##0.00"/>
    <numFmt numFmtId="165" formatCode="[$£-452]#,##0.00"/>
    <numFmt numFmtId="166" formatCode="&quot;£&quot;#,##0.00;[Red]&quot;£&quot;#,##0.00"/>
    <numFmt numFmtId="167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u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2" borderId="0" xfId="0" applyNumberFormat="1" applyFont="1" applyFill="1"/>
    <xf numFmtId="0" fontId="2" fillId="0" borderId="0" xfId="0" applyFont="1"/>
    <xf numFmtId="164" fontId="3" fillId="2" borderId="0" xfId="0" applyNumberFormat="1" applyFont="1" applyFill="1"/>
    <xf numFmtId="0" fontId="4" fillId="0" borderId="0" xfId="0" applyFont="1"/>
    <xf numFmtId="164" fontId="1" fillId="0" borderId="0" xfId="0" applyNumberFormat="1" applyFont="1"/>
    <xf numFmtId="164" fontId="5" fillId="2" borderId="0" xfId="0" applyNumberFormat="1" applyFont="1" applyFill="1"/>
    <xf numFmtId="164" fontId="5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2" borderId="0" xfId="0" applyFill="1"/>
    <xf numFmtId="164" fontId="3" fillId="0" borderId="0" xfId="0" applyNumberFormat="1" applyFont="1"/>
    <xf numFmtId="0" fontId="6" fillId="0" borderId="0" xfId="0" applyFont="1"/>
    <xf numFmtId="164" fontId="1" fillId="2" borderId="0" xfId="0" applyNumberFormat="1" applyFont="1" applyFill="1" applyAlignment="1">
      <alignment horizontal="right"/>
    </xf>
    <xf numFmtId="165" fontId="0" fillId="0" borderId="0" xfId="0" applyNumberFormat="1"/>
    <xf numFmtId="164" fontId="1" fillId="0" borderId="0" xfId="0" applyNumberFormat="1" applyFont="1" applyAlignment="1">
      <alignment horizontal="right"/>
    </xf>
    <xf numFmtId="166" fontId="0" fillId="0" borderId="0" xfId="0" applyNumberFormat="1"/>
    <xf numFmtId="164" fontId="3" fillId="2" borderId="0" xfId="0" applyNumberFormat="1" applyFont="1" applyFill="1" applyAlignment="1">
      <alignment horizontal="right"/>
    </xf>
    <xf numFmtId="164" fontId="7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164" fontId="8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164" fontId="4" fillId="2" borderId="0" xfId="0" applyNumberFormat="1" applyFont="1" applyFill="1"/>
    <xf numFmtId="164" fontId="8" fillId="0" borderId="0" xfId="0" applyNumberFormat="1" applyFont="1" applyAlignment="1">
      <alignment horizontal="right"/>
    </xf>
    <xf numFmtId="164" fontId="0" fillId="2" borderId="0" xfId="0" applyNumberFormat="1" applyFill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16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164" fontId="9" fillId="0" borderId="0" xfId="0" applyNumberFormat="1" applyFont="1"/>
    <xf numFmtId="167" fontId="9" fillId="0" borderId="0" xfId="0" applyNumberFormat="1" applyFont="1"/>
    <xf numFmtId="167" fontId="0" fillId="0" borderId="0" xfId="0" applyNumberFormat="1"/>
    <xf numFmtId="164" fontId="9" fillId="2" borderId="0" xfId="0" applyNumberFormat="1" applyFont="1" applyFill="1"/>
    <xf numFmtId="4" fontId="9" fillId="0" borderId="0" xfId="0" applyNumberFormat="1" applyFont="1"/>
    <xf numFmtId="166" fontId="9" fillId="0" borderId="0" xfId="0" applyNumberFormat="1" applyFont="1"/>
    <xf numFmtId="49" fontId="2" fillId="0" borderId="0" xfId="0" applyNumberFormat="1" applyFont="1" applyAlignment="1">
      <alignment horizontal="right"/>
    </xf>
    <xf numFmtId="167" fontId="4" fillId="0" borderId="0" xfId="0" applyNumberFormat="1" applyFont="1"/>
    <xf numFmtId="167" fontId="6" fillId="0" borderId="0" xfId="0" applyNumberFormat="1" applyFont="1"/>
    <xf numFmtId="0" fontId="2" fillId="0" borderId="0" xfId="0" applyFont="1" applyAlignment="1">
      <alignment horizontal="left"/>
    </xf>
    <xf numFmtId="164" fontId="2" fillId="2" borderId="0" xfId="0" applyNumberFormat="1" applyFont="1" applyFill="1"/>
    <xf numFmtId="0" fontId="2" fillId="2" borderId="0" xfId="0" applyFont="1" applyFill="1"/>
    <xf numFmtId="49" fontId="2" fillId="0" borderId="0" xfId="0" applyNumberFormat="1" applyFont="1" applyAlignment="1">
      <alignment horizontal="center"/>
    </xf>
    <xf numFmtId="164" fontId="6" fillId="2" borderId="0" xfId="0" applyNumberFormat="1" applyFont="1" applyFill="1"/>
    <xf numFmtId="167" fontId="2" fillId="0" borderId="0" xfId="0" applyNumberFormat="1" applyFont="1" applyAlignment="1">
      <alignment horizontal="right"/>
    </xf>
    <xf numFmtId="167" fontId="10" fillId="0" borderId="0" xfId="0" applyNumberFormat="1" applyFont="1"/>
    <xf numFmtId="49" fontId="2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right"/>
    </xf>
    <xf numFmtId="167" fontId="10" fillId="0" borderId="0" xfId="0" applyNumberFormat="1" applyFont="1" applyAlignment="1">
      <alignment horizontal="right"/>
    </xf>
    <xf numFmtId="164" fontId="6" fillId="0" borderId="0" xfId="0" applyNumberFormat="1" applyFont="1"/>
    <xf numFmtId="167" fontId="6" fillId="2" borderId="0" xfId="0" applyNumberFormat="1" applyFont="1" applyFill="1"/>
    <xf numFmtId="167" fontId="4" fillId="2" borderId="0" xfId="0" applyNumberFormat="1" applyFont="1" applyFill="1"/>
    <xf numFmtId="167" fontId="9" fillId="2" borderId="0" xfId="0" applyNumberFormat="1" applyFont="1" applyFill="1"/>
    <xf numFmtId="0" fontId="4" fillId="2" borderId="0" xfId="0" applyFont="1" applyFill="1"/>
    <xf numFmtId="2" fontId="6" fillId="2" borderId="0" xfId="0" applyNumberFormat="1" applyFont="1" applyFill="1"/>
    <xf numFmtId="164" fontId="2" fillId="0" borderId="0" xfId="0" applyNumberFormat="1" applyFont="1" applyAlignment="1">
      <alignment horizontal="right"/>
    </xf>
    <xf numFmtId="164" fontId="4" fillId="0" borderId="0" xfId="0" applyNumberFormat="1" applyFont="1"/>
    <xf numFmtId="2" fontId="9" fillId="0" borderId="0" xfId="0" applyNumberFormat="1" applyFont="1"/>
    <xf numFmtId="8" fontId="6" fillId="2" borderId="0" xfId="0" applyNumberFormat="1" applyFont="1" applyFill="1"/>
    <xf numFmtId="164" fontId="9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2" fontId="2" fillId="0" borderId="0" xfId="0" applyNumberFormat="1" applyFont="1"/>
    <xf numFmtId="167" fontId="0" fillId="0" borderId="0" xfId="0" applyNumberFormat="1" applyAlignment="1">
      <alignment horizontal="left"/>
    </xf>
    <xf numFmtId="167" fontId="9" fillId="0" borderId="0" xfId="0" applyNumberFormat="1" applyFont="1" applyAlignment="1">
      <alignment horizontal="left"/>
    </xf>
    <xf numFmtId="167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7" fontId="10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9"/>
  <sheetViews>
    <sheetView topLeftCell="A157" workbookViewId="0">
      <selection activeCell="J175" sqref="J175"/>
    </sheetView>
  </sheetViews>
  <sheetFormatPr defaultColWidth="10.140625" defaultRowHeight="15.75" x14ac:dyDescent="0.25"/>
  <cols>
    <col min="1" max="1" width="10.140625" style="44"/>
    <col min="2" max="2" width="63" style="6" customWidth="1"/>
    <col min="3" max="3" width="10.42578125" style="69" customWidth="1"/>
    <col min="4" max="4" width="3.28515625" style="37" customWidth="1"/>
    <col min="5" max="5" width="12" style="24" bestFit="1" customWidth="1"/>
    <col min="14" max="14" width="10" customWidth="1"/>
  </cols>
  <sheetData>
    <row r="1" spans="1:6" s="4" customFormat="1" x14ac:dyDescent="0.25">
      <c r="A1" s="44" t="s">
        <v>0</v>
      </c>
      <c r="C1" s="67"/>
      <c r="D1" s="29"/>
      <c r="E1" s="45"/>
    </row>
    <row r="2" spans="1:6" s="4" customFormat="1" x14ac:dyDescent="0.25">
      <c r="A2" s="44" t="s">
        <v>75</v>
      </c>
      <c r="C2" s="67"/>
      <c r="D2" s="29"/>
      <c r="E2" s="45"/>
    </row>
    <row r="3" spans="1:6" s="4" customFormat="1" x14ac:dyDescent="0.25">
      <c r="A3" s="44"/>
      <c r="C3" s="67"/>
      <c r="D3" s="29"/>
      <c r="E3" s="46" t="s">
        <v>76</v>
      </c>
    </row>
    <row r="4" spans="1:6" s="4" customFormat="1" ht="17.25" customHeight="1" x14ac:dyDescent="0.25">
      <c r="A4" s="44" t="s">
        <v>5</v>
      </c>
      <c r="C4" s="51"/>
      <c r="D4" s="47"/>
      <c r="E4" s="45"/>
    </row>
    <row r="5" spans="1:6" s="4" customFormat="1" ht="11.25" customHeight="1" x14ac:dyDescent="0.25">
      <c r="A5" s="44"/>
      <c r="C5" s="67"/>
      <c r="D5" s="29"/>
      <c r="E5" s="45"/>
    </row>
    <row r="6" spans="1:6" s="4" customFormat="1" x14ac:dyDescent="0.25">
      <c r="A6" s="44">
        <v>1</v>
      </c>
      <c r="B6" s="4" t="s">
        <v>43</v>
      </c>
      <c r="C6" s="69"/>
      <c r="D6" s="29"/>
      <c r="E6" s="45"/>
    </row>
    <row r="7" spans="1:6" s="4" customFormat="1" x14ac:dyDescent="0.25">
      <c r="A7" s="44"/>
      <c r="B7" s="4" t="s">
        <v>29</v>
      </c>
      <c r="C7" s="69"/>
      <c r="D7" s="29"/>
      <c r="E7" s="45"/>
    </row>
    <row r="8" spans="1:6" x14ac:dyDescent="0.25">
      <c r="B8" s="34" t="s">
        <v>77</v>
      </c>
      <c r="C8" s="70"/>
      <c r="D8" s="43"/>
      <c r="E8" s="48">
        <v>1959</v>
      </c>
      <c r="F8" s="11"/>
    </row>
    <row r="9" spans="1:6" x14ac:dyDescent="0.25">
      <c r="B9" s="4"/>
      <c r="C9" s="67" t="s">
        <v>28</v>
      </c>
      <c r="E9" s="24">
        <f>SUM(E8:E8)</f>
        <v>1959</v>
      </c>
      <c r="F9" s="11"/>
    </row>
    <row r="10" spans="1:6" x14ac:dyDescent="0.25">
      <c r="B10" s="4" t="s">
        <v>30</v>
      </c>
      <c r="C10" s="67"/>
      <c r="F10" s="11"/>
    </row>
    <row r="11" spans="1:6" x14ac:dyDescent="0.25">
      <c r="B11" s="34" t="s">
        <v>78</v>
      </c>
      <c r="C11" s="70"/>
      <c r="D11" s="43"/>
      <c r="E11" s="48">
        <v>517.44000000000005</v>
      </c>
      <c r="F11" s="11"/>
    </row>
    <row r="12" spans="1:6" x14ac:dyDescent="0.25">
      <c r="B12" s="34" t="s">
        <v>65</v>
      </c>
      <c r="C12" s="70"/>
      <c r="D12" s="43"/>
      <c r="E12" s="55">
        <v>525</v>
      </c>
      <c r="F12" s="11"/>
    </row>
    <row r="13" spans="1:6" x14ac:dyDescent="0.25">
      <c r="B13" s="34"/>
      <c r="C13" s="67" t="s">
        <v>28</v>
      </c>
      <c r="D13" s="43"/>
      <c r="E13" s="24">
        <f>SUM(E11:E12)</f>
        <v>1042.44</v>
      </c>
      <c r="F13" s="11"/>
    </row>
    <row r="14" spans="1:6" s="4" customFormat="1" x14ac:dyDescent="0.25">
      <c r="A14" s="44"/>
      <c r="B14" s="6"/>
      <c r="C14" s="67"/>
      <c r="D14" s="29"/>
      <c r="E14" s="45"/>
      <c r="F14" s="46"/>
    </row>
    <row r="15" spans="1:6" s="4" customFormat="1" x14ac:dyDescent="0.25">
      <c r="A15" s="44"/>
      <c r="B15" s="6" t="s">
        <v>31</v>
      </c>
      <c r="C15" s="71"/>
      <c r="D15" s="29"/>
      <c r="E15" s="62">
        <f>E9-E13</f>
        <v>916.56</v>
      </c>
    </row>
    <row r="17" spans="1:6" x14ac:dyDescent="0.25">
      <c r="B17" s="46"/>
      <c r="C17" s="70"/>
      <c r="D17" s="43"/>
      <c r="F17" s="11"/>
    </row>
    <row r="18" spans="1:6" x14ac:dyDescent="0.25">
      <c r="B18" s="34"/>
      <c r="C18" s="70"/>
      <c r="D18" s="43"/>
      <c r="F18" s="11"/>
    </row>
    <row r="19" spans="1:6" s="6" customFormat="1" x14ac:dyDescent="0.25">
      <c r="A19" s="44">
        <v>2</v>
      </c>
      <c r="B19" s="4" t="s">
        <v>32</v>
      </c>
      <c r="C19" s="67"/>
      <c r="D19" s="42"/>
      <c r="E19" s="24"/>
    </row>
    <row r="20" spans="1:6" s="6" customFormat="1" x14ac:dyDescent="0.25">
      <c r="A20" s="44"/>
      <c r="C20" s="67"/>
      <c r="D20" s="42"/>
      <c r="E20" s="24"/>
    </row>
    <row r="21" spans="1:6" s="6" customFormat="1" x14ac:dyDescent="0.25">
      <c r="A21" s="44"/>
      <c r="B21" s="4"/>
      <c r="C21" s="67"/>
      <c r="D21" s="42"/>
      <c r="E21" s="24"/>
    </row>
    <row r="22" spans="1:6" s="6" customFormat="1" x14ac:dyDescent="0.25">
      <c r="A22" s="44"/>
      <c r="B22" s="4" t="s">
        <v>29</v>
      </c>
      <c r="C22" s="67" t="s">
        <v>28</v>
      </c>
      <c r="D22" s="42"/>
      <c r="E22" s="24">
        <v>240</v>
      </c>
    </row>
    <row r="23" spans="1:6" s="6" customFormat="1" x14ac:dyDescent="0.25">
      <c r="A23" s="44"/>
      <c r="B23" s="4"/>
      <c r="C23" s="67"/>
      <c r="D23" s="42"/>
      <c r="E23" s="24"/>
    </row>
    <row r="24" spans="1:6" s="4" customFormat="1" x14ac:dyDescent="0.25">
      <c r="A24" s="44"/>
      <c r="B24" s="4" t="s">
        <v>14</v>
      </c>
      <c r="C24" s="67"/>
      <c r="D24" s="29"/>
      <c r="E24" s="45"/>
    </row>
    <row r="25" spans="1:6" x14ac:dyDescent="0.25">
      <c r="B25" s="34" t="s">
        <v>35</v>
      </c>
      <c r="C25" s="67"/>
      <c r="E25" s="48">
        <v>120</v>
      </c>
    </row>
    <row r="26" spans="1:6" x14ac:dyDescent="0.25">
      <c r="B26" s="34" t="s">
        <v>59</v>
      </c>
      <c r="C26" s="70"/>
      <c r="D26" s="36"/>
      <c r="E26" s="48">
        <v>54.7</v>
      </c>
    </row>
    <row r="27" spans="1:6" x14ac:dyDescent="0.25">
      <c r="B27" s="34" t="s">
        <v>80</v>
      </c>
      <c r="C27" s="70"/>
      <c r="D27" s="36"/>
      <c r="E27" s="48">
        <v>25</v>
      </c>
    </row>
    <row r="28" spans="1:6" x14ac:dyDescent="0.25">
      <c r="B28" s="34" t="s">
        <v>42</v>
      </c>
      <c r="C28" s="70"/>
      <c r="D28" s="36"/>
      <c r="E28" s="48">
        <v>83.2</v>
      </c>
    </row>
    <row r="29" spans="1:6" x14ac:dyDescent="0.25">
      <c r="B29" s="34"/>
      <c r="C29" s="70"/>
      <c r="D29" s="36"/>
      <c r="E29" s="48"/>
    </row>
    <row r="30" spans="1:6" x14ac:dyDescent="0.25">
      <c r="B30" s="34"/>
      <c r="C30" s="70"/>
      <c r="D30" s="36"/>
      <c r="E30" s="48"/>
    </row>
    <row r="31" spans="1:6" x14ac:dyDescent="0.25">
      <c r="B31" s="4"/>
      <c r="C31" s="67" t="s">
        <v>28</v>
      </c>
      <c r="D31" s="50"/>
      <c r="E31" s="24">
        <f>SUM(E25:E30)</f>
        <v>282.89999999999998</v>
      </c>
      <c r="F31" s="11"/>
    </row>
    <row r="32" spans="1:6" x14ac:dyDescent="0.25">
      <c r="D32" s="50"/>
    </row>
    <row r="33" spans="1:6" x14ac:dyDescent="0.25">
      <c r="B33" s="4" t="s">
        <v>33</v>
      </c>
      <c r="C33" s="71"/>
      <c r="D33" s="49"/>
      <c r="E33" s="62">
        <v>-42.9</v>
      </c>
      <c r="F33" s="11"/>
    </row>
    <row r="34" spans="1:6" x14ac:dyDescent="0.25">
      <c r="B34" s="4"/>
      <c r="C34" s="71"/>
      <c r="D34" s="49"/>
    </row>
    <row r="35" spans="1:6" s="6" customFormat="1" x14ac:dyDescent="0.25">
      <c r="A35" s="51" t="s">
        <v>81</v>
      </c>
      <c r="B35" s="4" t="s">
        <v>74</v>
      </c>
      <c r="C35" s="69"/>
      <c r="D35" s="49"/>
      <c r="E35" s="24"/>
    </row>
    <row r="36" spans="1:6" s="6" customFormat="1" x14ac:dyDescent="0.25">
      <c r="A36" s="44"/>
      <c r="B36" s="4" t="s">
        <v>60</v>
      </c>
      <c r="C36" s="72"/>
      <c r="D36" s="42"/>
      <c r="E36" s="24"/>
    </row>
    <row r="37" spans="1:6" s="6" customFormat="1" x14ac:dyDescent="0.25">
      <c r="A37" s="44"/>
      <c r="B37" s="34" t="s">
        <v>61</v>
      </c>
      <c r="C37" s="72"/>
      <c r="D37" s="42"/>
      <c r="E37" s="48">
        <v>720</v>
      </c>
    </row>
    <row r="38" spans="1:6" s="6" customFormat="1" x14ac:dyDescent="0.25">
      <c r="A38" s="44"/>
      <c r="B38" s="34" t="s">
        <v>108</v>
      </c>
      <c r="C38" s="72"/>
      <c r="D38" s="42"/>
      <c r="E38" s="48">
        <v>10.08</v>
      </c>
    </row>
    <row r="39" spans="1:6" s="6" customFormat="1" x14ac:dyDescent="0.25">
      <c r="A39" s="44"/>
      <c r="B39" s="34"/>
      <c r="C39" s="72" t="s">
        <v>28</v>
      </c>
      <c r="D39" s="43"/>
      <c r="E39" s="24">
        <f>SUM(E37:E38)</f>
        <v>730.08</v>
      </c>
    </row>
    <row r="40" spans="1:6" x14ac:dyDescent="0.25">
      <c r="A40" s="51"/>
      <c r="B40" s="4" t="s">
        <v>30</v>
      </c>
      <c r="C40" s="74"/>
    </row>
    <row r="41" spans="1:6" x14ac:dyDescent="0.25">
      <c r="B41" s="34" t="s">
        <v>35</v>
      </c>
      <c r="C41" s="73"/>
      <c r="D41" s="43"/>
      <c r="E41" s="48">
        <v>120</v>
      </c>
      <c r="F41" s="13"/>
    </row>
    <row r="42" spans="1:6" x14ac:dyDescent="0.25">
      <c r="B42" s="34" t="s">
        <v>56</v>
      </c>
      <c r="C42" s="73"/>
      <c r="D42" s="43"/>
      <c r="E42" s="48">
        <v>150</v>
      </c>
      <c r="F42" s="13"/>
    </row>
    <row r="43" spans="1:6" x14ac:dyDescent="0.25">
      <c r="B43" s="34" t="s">
        <v>59</v>
      </c>
      <c r="C43" s="73"/>
      <c r="D43" s="52"/>
      <c r="E43" s="48">
        <v>35</v>
      </c>
      <c r="F43" s="13"/>
    </row>
    <row r="44" spans="1:6" x14ac:dyDescent="0.25">
      <c r="B44" s="34" t="s">
        <v>79</v>
      </c>
      <c r="C44" s="73"/>
      <c r="D44" s="52"/>
      <c r="E44" s="48">
        <v>105</v>
      </c>
      <c r="F44" s="13"/>
    </row>
    <row r="45" spans="1:6" x14ac:dyDescent="0.25">
      <c r="B45" s="34" t="s">
        <v>105</v>
      </c>
      <c r="C45" s="73"/>
      <c r="D45" s="52"/>
      <c r="E45" s="48">
        <v>58.8</v>
      </c>
      <c r="F45" s="13"/>
    </row>
    <row r="46" spans="1:6" x14ac:dyDescent="0.25">
      <c r="B46" s="34"/>
      <c r="C46" s="73"/>
      <c r="D46" s="52"/>
      <c r="E46" s="48"/>
      <c r="F46" s="13"/>
    </row>
    <row r="47" spans="1:6" x14ac:dyDescent="0.25">
      <c r="B47" s="4"/>
      <c r="C47" s="67" t="s">
        <v>28</v>
      </c>
      <c r="D47" s="52"/>
      <c r="E47" s="53">
        <f>SUM(E41:E46)</f>
        <v>468.8</v>
      </c>
      <c r="F47" s="37"/>
    </row>
    <row r="48" spans="1:6" x14ac:dyDescent="0.25">
      <c r="B48" s="4"/>
      <c r="C48" s="70"/>
      <c r="D48" s="52"/>
      <c r="F48" s="37"/>
    </row>
    <row r="49" spans="1:6" x14ac:dyDescent="0.25">
      <c r="B49" s="4" t="s">
        <v>31</v>
      </c>
      <c r="C49" s="67"/>
      <c r="D49" s="52"/>
      <c r="E49" s="61">
        <f>E39-E47</f>
        <v>261.28000000000003</v>
      </c>
      <c r="F49" s="37"/>
    </row>
    <row r="50" spans="1:6" x14ac:dyDescent="0.25">
      <c r="B50" s="4"/>
      <c r="C50" s="67"/>
      <c r="D50" s="52"/>
      <c r="E50" s="61"/>
      <c r="F50" s="37"/>
    </row>
    <row r="51" spans="1:6" x14ac:dyDescent="0.25">
      <c r="A51" s="44">
        <v>4</v>
      </c>
      <c r="B51" s="4" t="s">
        <v>55</v>
      </c>
      <c r="C51" s="67"/>
      <c r="D51" s="52"/>
      <c r="E51" s="61"/>
      <c r="F51" s="37"/>
    </row>
    <row r="52" spans="1:6" x14ac:dyDescent="0.25">
      <c r="B52" s="4"/>
      <c r="C52" s="67"/>
      <c r="D52" s="52"/>
      <c r="E52" s="61"/>
      <c r="F52" s="37"/>
    </row>
    <row r="53" spans="1:6" x14ac:dyDescent="0.25">
      <c r="B53" s="4" t="s">
        <v>29</v>
      </c>
      <c r="C53" s="67" t="s">
        <v>28</v>
      </c>
      <c r="D53" s="52"/>
      <c r="E53" s="61">
        <v>1160</v>
      </c>
      <c r="F53" s="37"/>
    </row>
    <row r="54" spans="1:6" x14ac:dyDescent="0.25">
      <c r="B54" s="4"/>
      <c r="C54" s="67"/>
      <c r="D54" s="52"/>
      <c r="E54" s="61"/>
      <c r="F54" s="37"/>
    </row>
    <row r="55" spans="1:6" x14ac:dyDescent="0.25">
      <c r="B55" s="4" t="s">
        <v>30</v>
      </c>
      <c r="C55" s="67"/>
      <c r="D55" s="52"/>
      <c r="E55" s="61"/>
      <c r="F55" s="37"/>
    </row>
    <row r="56" spans="1:6" x14ac:dyDescent="0.25">
      <c r="B56" s="34" t="s">
        <v>35</v>
      </c>
      <c r="C56" s="67"/>
      <c r="D56" s="52"/>
      <c r="E56" s="65">
        <v>234.9</v>
      </c>
      <c r="F56" s="37"/>
    </row>
    <row r="57" spans="1:6" x14ac:dyDescent="0.25">
      <c r="B57" s="34" t="s">
        <v>56</v>
      </c>
      <c r="C57" s="67"/>
      <c r="D57" s="52"/>
      <c r="E57" s="65">
        <v>208</v>
      </c>
      <c r="F57" s="37"/>
    </row>
    <row r="58" spans="1:6" x14ac:dyDescent="0.25">
      <c r="B58" s="34" t="s">
        <v>59</v>
      </c>
      <c r="C58" s="67"/>
      <c r="D58" s="52"/>
      <c r="E58" s="65">
        <v>46.28</v>
      </c>
      <c r="F58" s="37"/>
    </row>
    <row r="59" spans="1:6" x14ac:dyDescent="0.25">
      <c r="B59" s="34" t="s">
        <v>34</v>
      </c>
      <c r="C59" s="67"/>
      <c r="D59" s="52"/>
      <c r="E59" s="65">
        <v>306.44</v>
      </c>
      <c r="F59" s="37"/>
    </row>
    <row r="60" spans="1:6" x14ac:dyDescent="0.25">
      <c r="B60" s="34" t="s">
        <v>82</v>
      </c>
      <c r="C60" s="67"/>
      <c r="D60" s="52"/>
      <c r="E60" s="65">
        <v>249.6</v>
      </c>
      <c r="F60" s="37"/>
    </row>
    <row r="61" spans="1:6" x14ac:dyDescent="0.25">
      <c r="B61" s="34" t="s">
        <v>83</v>
      </c>
      <c r="C61" s="67"/>
      <c r="D61" s="52"/>
      <c r="E61" s="65">
        <v>17.399999999999999</v>
      </c>
      <c r="F61" s="37"/>
    </row>
    <row r="62" spans="1:6" x14ac:dyDescent="0.25">
      <c r="B62" s="34"/>
      <c r="C62" s="67" t="s">
        <v>28</v>
      </c>
      <c r="D62" s="52"/>
      <c r="E62" s="61">
        <f>SUM(E56:E61)</f>
        <v>1062.6199999999999</v>
      </c>
      <c r="F62" s="37"/>
    </row>
    <row r="63" spans="1:6" x14ac:dyDescent="0.25">
      <c r="B63" s="4"/>
      <c r="C63" s="67"/>
      <c r="D63" s="52"/>
      <c r="E63" s="61"/>
      <c r="F63" s="37"/>
    </row>
    <row r="64" spans="1:6" x14ac:dyDescent="0.25">
      <c r="B64" s="4" t="s">
        <v>31</v>
      </c>
      <c r="C64" s="67"/>
      <c r="D64" s="52"/>
      <c r="E64" s="61">
        <f>-E62+E53</f>
        <v>97.380000000000109</v>
      </c>
      <c r="F64" s="37"/>
    </row>
    <row r="65" spans="1:6" x14ac:dyDescent="0.25">
      <c r="B65" s="4"/>
      <c r="C65" s="67"/>
      <c r="D65" s="52"/>
      <c r="E65" s="61"/>
      <c r="F65" s="37"/>
    </row>
    <row r="66" spans="1:6" x14ac:dyDescent="0.25">
      <c r="A66" s="44">
        <v>5</v>
      </c>
      <c r="B66" s="4" t="s">
        <v>84</v>
      </c>
      <c r="C66" s="67"/>
      <c r="D66" s="52"/>
      <c r="E66" s="61"/>
      <c r="F66" s="37"/>
    </row>
    <row r="67" spans="1:6" x14ac:dyDescent="0.25">
      <c r="B67" s="4"/>
      <c r="C67" s="67"/>
      <c r="D67" s="52"/>
      <c r="F67" s="37"/>
    </row>
    <row r="68" spans="1:6" x14ac:dyDescent="0.25">
      <c r="B68" s="4" t="s">
        <v>29</v>
      </c>
      <c r="C68" s="67" t="s">
        <v>28</v>
      </c>
      <c r="D68" s="52"/>
      <c r="E68" s="61">
        <v>1200</v>
      </c>
      <c r="F68" s="37"/>
    </row>
    <row r="69" spans="1:6" x14ac:dyDescent="0.25">
      <c r="B69" s="4"/>
      <c r="C69" s="67"/>
      <c r="D69" s="52"/>
      <c r="E69" s="61"/>
      <c r="F69" s="37"/>
    </row>
    <row r="70" spans="1:6" x14ac:dyDescent="0.25">
      <c r="B70" s="4" t="s">
        <v>14</v>
      </c>
      <c r="C70" s="67"/>
      <c r="D70" s="52"/>
      <c r="E70" s="61"/>
      <c r="F70" s="37"/>
    </row>
    <row r="71" spans="1:6" x14ac:dyDescent="0.25">
      <c r="B71" s="34" t="s">
        <v>35</v>
      </c>
      <c r="C71" s="67"/>
      <c r="D71" s="52"/>
      <c r="E71" s="65">
        <v>213.85</v>
      </c>
      <c r="F71" s="37"/>
    </row>
    <row r="72" spans="1:6" x14ac:dyDescent="0.25">
      <c r="B72" s="34" t="s">
        <v>56</v>
      </c>
      <c r="C72" s="67"/>
      <c r="D72" s="52"/>
      <c r="E72" s="65">
        <v>208</v>
      </c>
      <c r="F72" s="37"/>
    </row>
    <row r="73" spans="1:6" x14ac:dyDescent="0.25">
      <c r="B73" s="34" t="s">
        <v>59</v>
      </c>
      <c r="C73" s="67"/>
      <c r="D73" s="52"/>
      <c r="E73" s="65">
        <v>42.04</v>
      </c>
      <c r="F73" s="37"/>
    </row>
    <row r="74" spans="1:6" x14ac:dyDescent="0.25">
      <c r="B74" s="34" t="s">
        <v>34</v>
      </c>
      <c r="C74" s="70"/>
      <c r="D74" s="52"/>
      <c r="E74" s="65">
        <v>376</v>
      </c>
      <c r="F74" s="37"/>
    </row>
    <row r="75" spans="1:6" x14ac:dyDescent="0.25">
      <c r="B75" s="34" t="s">
        <v>79</v>
      </c>
      <c r="C75" s="70"/>
      <c r="D75" s="52"/>
      <c r="E75" s="65">
        <v>30</v>
      </c>
      <c r="F75" s="37"/>
    </row>
    <row r="76" spans="1:6" x14ac:dyDescent="0.25">
      <c r="B76" s="34" t="s">
        <v>42</v>
      </c>
      <c r="C76" s="70"/>
      <c r="D76" s="52"/>
      <c r="E76" s="65">
        <v>247.52</v>
      </c>
      <c r="F76" s="37"/>
    </row>
    <row r="77" spans="1:6" x14ac:dyDescent="0.25">
      <c r="B77" s="34" t="s">
        <v>83</v>
      </c>
      <c r="C77" s="70"/>
      <c r="D77" s="52"/>
      <c r="E77" s="65">
        <v>20</v>
      </c>
      <c r="F77" s="37"/>
    </row>
    <row r="78" spans="1:6" x14ac:dyDescent="0.25">
      <c r="B78" s="4"/>
      <c r="C78" s="67" t="s">
        <v>28</v>
      </c>
      <c r="D78" s="52"/>
      <c r="E78" s="61">
        <f>SUM(E71:E77)</f>
        <v>1137.4100000000001</v>
      </c>
      <c r="F78" s="37"/>
    </row>
    <row r="79" spans="1:6" x14ac:dyDescent="0.25">
      <c r="B79" s="4"/>
      <c r="C79" s="67"/>
      <c r="D79" s="52"/>
      <c r="E79" s="61"/>
      <c r="F79" s="37"/>
    </row>
    <row r="80" spans="1:6" x14ac:dyDescent="0.25">
      <c r="B80" s="4" t="s">
        <v>31</v>
      </c>
      <c r="C80" s="67"/>
      <c r="D80" s="52"/>
      <c r="E80" s="61">
        <f>-SUM(E78-E68)</f>
        <v>62.589999999999918</v>
      </c>
      <c r="F80" s="37"/>
    </row>
    <row r="81" spans="1:9" x14ac:dyDescent="0.25">
      <c r="C81" s="67"/>
      <c r="D81" s="50"/>
    </row>
    <row r="82" spans="1:9" x14ac:dyDescent="0.25">
      <c r="B82" s="4"/>
      <c r="C82" s="67"/>
    </row>
    <row r="83" spans="1:9" x14ac:dyDescent="0.25">
      <c r="A83" s="44">
        <v>6</v>
      </c>
      <c r="B83" s="4" t="s">
        <v>11</v>
      </c>
      <c r="C83" s="75"/>
    </row>
    <row r="84" spans="1:9" x14ac:dyDescent="0.25">
      <c r="C84" s="75"/>
      <c r="D84" s="49"/>
    </row>
    <row r="85" spans="1:9" x14ac:dyDescent="0.25">
      <c r="B85" s="4" t="s">
        <v>29</v>
      </c>
      <c r="C85" s="71" t="s">
        <v>28</v>
      </c>
      <c r="E85" s="24">
        <v>1411.5</v>
      </c>
    </row>
    <row r="86" spans="1:9" x14ac:dyDescent="0.25">
      <c r="B86" s="4"/>
      <c r="C86" s="67"/>
      <c r="D86" s="49"/>
      <c r="E86" s="62"/>
    </row>
    <row r="87" spans="1:9" x14ac:dyDescent="0.25">
      <c r="B87" s="6" t="s">
        <v>30</v>
      </c>
      <c r="C87" s="71"/>
      <c r="D87" s="49"/>
      <c r="E87" s="62"/>
    </row>
    <row r="88" spans="1:9" x14ac:dyDescent="0.25">
      <c r="B88" s="34" t="s">
        <v>35</v>
      </c>
      <c r="C88" s="75"/>
      <c r="D88" s="54"/>
      <c r="E88" s="55">
        <v>450</v>
      </c>
      <c r="I88" s="4"/>
    </row>
    <row r="89" spans="1:9" x14ac:dyDescent="0.25">
      <c r="B89" s="34" t="s">
        <v>85</v>
      </c>
      <c r="C89" s="75"/>
      <c r="D89" s="54"/>
      <c r="E89" s="55">
        <v>93.2</v>
      </c>
      <c r="I89" s="4"/>
    </row>
    <row r="90" spans="1:9" x14ac:dyDescent="0.25">
      <c r="B90" s="34" t="s">
        <v>42</v>
      </c>
      <c r="C90" s="75"/>
      <c r="D90" s="54"/>
      <c r="E90" s="55">
        <v>151.72</v>
      </c>
    </row>
    <row r="91" spans="1:9" x14ac:dyDescent="0.25">
      <c r="B91" s="4"/>
      <c r="C91" s="67" t="s">
        <v>28</v>
      </c>
      <c r="D91" s="54"/>
      <c r="E91" s="62">
        <f>SUM(E88:E90)</f>
        <v>694.92000000000007</v>
      </c>
    </row>
    <row r="92" spans="1:9" x14ac:dyDescent="0.25">
      <c r="B92" s="4"/>
      <c r="C92" s="75"/>
      <c r="D92" s="54"/>
      <c r="E92" s="62"/>
    </row>
    <row r="93" spans="1:9" ht="15" customHeight="1" x14ac:dyDescent="0.25">
      <c r="B93" s="4" t="s">
        <v>31</v>
      </c>
      <c r="C93" s="67"/>
      <c r="D93" s="54"/>
      <c r="E93" s="61">
        <f>SUM(E85-E91)</f>
        <v>716.57999999999993</v>
      </c>
      <c r="I93" s="4"/>
    </row>
    <row r="94" spans="1:9" ht="15" customHeight="1" x14ac:dyDescent="0.25">
      <c r="B94" s="4"/>
      <c r="C94" s="67"/>
      <c r="D94" s="54"/>
      <c r="E94" s="61"/>
      <c r="I94" s="4"/>
    </row>
    <row r="95" spans="1:9" ht="15" customHeight="1" x14ac:dyDescent="0.25">
      <c r="B95" s="4"/>
      <c r="C95" s="67"/>
      <c r="D95" s="54"/>
      <c r="E95" s="61"/>
      <c r="I95" s="4"/>
    </row>
    <row r="96" spans="1:9" ht="15" customHeight="1" x14ac:dyDescent="0.25">
      <c r="A96" s="44">
        <v>7</v>
      </c>
      <c r="B96" s="4" t="s">
        <v>86</v>
      </c>
      <c r="C96" s="67"/>
      <c r="D96" s="54"/>
      <c r="E96" s="61"/>
      <c r="I96" s="4"/>
    </row>
    <row r="97" spans="1:9" ht="15" customHeight="1" x14ac:dyDescent="0.25">
      <c r="B97" s="4"/>
      <c r="C97" s="67"/>
      <c r="D97" s="54"/>
      <c r="E97" s="61"/>
      <c r="I97" s="4"/>
    </row>
    <row r="98" spans="1:9" ht="15" customHeight="1" x14ac:dyDescent="0.25">
      <c r="B98" s="4" t="s">
        <v>29</v>
      </c>
      <c r="C98" s="67" t="s">
        <v>28</v>
      </c>
      <c r="D98" s="54"/>
      <c r="E98" s="61">
        <v>260</v>
      </c>
      <c r="I98" s="4"/>
    </row>
    <row r="99" spans="1:9" ht="15" customHeight="1" x14ac:dyDescent="0.25">
      <c r="B99" s="4"/>
      <c r="C99" s="67"/>
      <c r="D99" s="54"/>
      <c r="E99" s="61"/>
      <c r="I99" s="4"/>
    </row>
    <row r="100" spans="1:9" ht="15" customHeight="1" x14ac:dyDescent="0.25">
      <c r="B100" s="4" t="s">
        <v>30</v>
      </c>
      <c r="C100" s="67"/>
      <c r="D100" s="54"/>
      <c r="E100" s="61"/>
      <c r="I100" s="4"/>
    </row>
    <row r="101" spans="1:9" ht="15" customHeight="1" x14ac:dyDescent="0.25">
      <c r="B101" s="34" t="s">
        <v>35</v>
      </c>
      <c r="C101" s="70"/>
      <c r="D101" s="54"/>
      <c r="E101" s="65">
        <v>175</v>
      </c>
      <c r="I101" s="4"/>
    </row>
    <row r="102" spans="1:9" ht="15" customHeight="1" x14ac:dyDescent="0.25">
      <c r="B102" s="34" t="s">
        <v>56</v>
      </c>
      <c r="C102" s="70"/>
      <c r="D102" s="54"/>
      <c r="E102" s="65">
        <v>100</v>
      </c>
      <c r="I102" s="4"/>
    </row>
    <row r="103" spans="1:9" ht="15" customHeight="1" x14ac:dyDescent="0.25">
      <c r="B103" s="34" t="s">
        <v>34</v>
      </c>
      <c r="C103" s="70"/>
      <c r="D103" s="54"/>
      <c r="E103" s="65">
        <v>80</v>
      </c>
      <c r="I103" s="4"/>
    </row>
    <row r="104" spans="1:9" ht="15" customHeight="1" x14ac:dyDescent="0.25">
      <c r="B104" s="34" t="s">
        <v>79</v>
      </c>
      <c r="C104" s="70"/>
      <c r="D104" s="54"/>
      <c r="E104" s="65">
        <v>40</v>
      </c>
      <c r="I104" s="4"/>
    </row>
    <row r="105" spans="1:9" ht="15" customHeight="1" x14ac:dyDescent="0.25">
      <c r="B105" s="34" t="s">
        <v>42</v>
      </c>
      <c r="C105" s="70"/>
      <c r="D105" s="54"/>
      <c r="E105" s="65">
        <v>23.52</v>
      </c>
      <c r="I105" s="4"/>
    </row>
    <row r="106" spans="1:9" ht="15" customHeight="1" x14ac:dyDescent="0.25">
      <c r="B106" s="4"/>
      <c r="C106" s="67" t="s">
        <v>28</v>
      </c>
      <c r="D106" s="54"/>
      <c r="E106" s="61">
        <f>SUM(E101:E105)</f>
        <v>418.52</v>
      </c>
      <c r="I106" s="4"/>
    </row>
    <row r="107" spans="1:9" ht="15" customHeight="1" x14ac:dyDescent="0.25">
      <c r="B107" s="4"/>
      <c r="C107" s="67"/>
      <c r="D107" s="54"/>
      <c r="E107" s="61"/>
      <c r="I107" s="4"/>
    </row>
    <row r="108" spans="1:9" ht="15" customHeight="1" x14ac:dyDescent="0.25">
      <c r="B108" s="4" t="s">
        <v>33</v>
      </c>
      <c r="C108" s="67"/>
      <c r="D108" s="54"/>
      <c r="E108" s="61">
        <f>-SUM(E106-E98)</f>
        <v>-158.51999999999998</v>
      </c>
      <c r="I108" s="4"/>
    </row>
    <row r="109" spans="1:9" ht="15" customHeight="1" x14ac:dyDescent="0.25">
      <c r="B109" s="4"/>
      <c r="C109" s="67"/>
      <c r="D109" s="54"/>
      <c r="E109" s="61"/>
      <c r="I109" s="4"/>
    </row>
    <row r="110" spans="1:9" ht="15" customHeight="1" x14ac:dyDescent="0.25">
      <c r="A110" s="44">
        <v>8</v>
      </c>
      <c r="B110" s="4" t="s">
        <v>87</v>
      </c>
      <c r="C110" s="67"/>
      <c r="D110" s="54"/>
      <c r="E110" s="61"/>
      <c r="I110" s="4"/>
    </row>
    <row r="111" spans="1:9" ht="11.25" customHeight="1" x14ac:dyDescent="0.25">
      <c r="B111" s="4"/>
      <c r="C111" s="67"/>
      <c r="D111" s="54"/>
      <c r="E111" s="61"/>
      <c r="I111" s="4"/>
    </row>
    <row r="112" spans="1:9" ht="11.25" customHeight="1" x14ac:dyDescent="0.25">
      <c r="B112" s="4" t="s">
        <v>29</v>
      </c>
      <c r="C112" s="67" t="s">
        <v>28</v>
      </c>
      <c r="D112" s="54"/>
      <c r="E112" s="61">
        <v>324</v>
      </c>
      <c r="I112" s="4"/>
    </row>
    <row r="113" spans="1:9" x14ac:dyDescent="0.25">
      <c r="B113" s="4"/>
      <c r="C113" s="67"/>
      <c r="D113" s="52"/>
      <c r="I113" s="4"/>
    </row>
    <row r="114" spans="1:9" x14ac:dyDescent="0.25">
      <c r="B114" s="6" t="s">
        <v>30</v>
      </c>
      <c r="C114" s="67"/>
      <c r="D114" s="43"/>
      <c r="G114" s="43"/>
    </row>
    <row r="115" spans="1:9" x14ac:dyDescent="0.25">
      <c r="B115" s="13" t="s">
        <v>35</v>
      </c>
      <c r="C115" s="67"/>
      <c r="D115" s="43"/>
      <c r="E115" s="48">
        <v>100</v>
      </c>
      <c r="G115" s="43"/>
    </row>
    <row r="116" spans="1:9" x14ac:dyDescent="0.25">
      <c r="B116" s="13" t="s">
        <v>56</v>
      </c>
      <c r="C116" s="67"/>
      <c r="D116" s="43"/>
      <c r="E116" s="48">
        <v>90</v>
      </c>
      <c r="G116" s="43"/>
    </row>
    <row r="117" spans="1:9" x14ac:dyDescent="0.25">
      <c r="B117" s="13" t="s">
        <v>34</v>
      </c>
      <c r="C117" s="67"/>
      <c r="D117" s="43"/>
      <c r="E117" s="48">
        <v>100</v>
      </c>
      <c r="G117" s="43"/>
    </row>
    <row r="118" spans="1:9" x14ac:dyDescent="0.25">
      <c r="B118" s="13" t="s">
        <v>79</v>
      </c>
      <c r="C118" s="67"/>
      <c r="D118" s="43"/>
      <c r="E118" s="48">
        <v>21</v>
      </c>
      <c r="G118" s="43"/>
    </row>
    <row r="119" spans="1:9" x14ac:dyDescent="0.25">
      <c r="C119" s="67" t="s">
        <v>28</v>
      </c>
      <c r="D119" s="43"/>
      <c r="E119" s="24">
        <f>SUM(E115:E118)</f>
        <v>311</v>
      </c>
      <c r="G119" s="43"/>
    </row>
    <row r="120" spans="1:9" x14ac:dyDescent="0.25">
      <c r="C120" s="67"/>
      <c r="D120" s="43"/>
      <c r="G120" s="43"/>
    </row>
    <row r="121" spans="1:9" x14ac:dyDescent="0.25">
      <c r="B121" s="6" t="s">
        <v>31</v>
      </c>
      <c r="C121" s="67"/>
      <c r="D121" s="43"/>
      <c r="E121" s="24">
        <f>SUM(E112-E119)</f>
        <v>13</v>
      </c>
      <c r="G121" s="43"/>
    </row>
    <row r="122" spans="1:9" x14ac:dyDescent="0.25">
      <c r="C122" s="67"/>
      <c r="D122" s="43"/>
      <c r="G122" s="43"/>
    </row>
    <row r="123" spans="1:9" x14ac:dyDescent="0.25">
      <c r="C123" s="67"/>
      <c r="D123" s="43"/>
      <c r="G123" s="43"/>
    </row>
    <row r="124" spans="1:9" x14ac:dyDescent="0.25">
      <c r="A124" s="44">
        <v>9</v>
      </c>
      <c r="B124" s="6" t="s">
        <v>88</v>
      </c>
      <c r="C124" s="67"/>
      <c r="D124" s="43"/>
      <c r="G124" s="43"/>
    </row>
    <row r="125" spans="1:9" x14ac:dyDescent="0.25">
      <c r="C125" s="67"/>
      <c r="D125" s="43"/>
      <c r="G125" s="43"/>
    </row>
    <row r="126" spans="1:9" x14ac:dyDescent="0.25">
      <c r="B126" s="6" t="s">
        <v>29</v>
      </c>
      <c r="C126" s="67"/>
      <c r="D126" s="43"/>
      <c r="G126" s="43"/>
    </row>
    <row r="127" spans="1:9" x14ac:dyDescent="0.25">
      <c r="B127" s="13" t="s">
        <v>89</v>
      </c>
      <c r="C127" s="67"/>
      <c r="D127" s="43"/>
      <c r="E127" s="48">
        <v>224</v>
      </c>
      <c r="G127" s="43"/>
    </row>
    <row r="128" spans="1:9" x14ac:dyDescent="0.25">
      <c r="B128" s="13" t="s">
        <v>90</v>
      </c>
      <c r="C128" s="70"/>
      <c r="D128" s="43"/>
      <c r="E128" s="48">
        <v>160</v>
      </c>
      <c r="G128" s="43"/>
    </row>
    <row r="129" spans="1:10" x14ac:dyDescent="0.25">
      <c r="B129" s="13"/>
      <c r="C129" s="67" t="s">
        <v>28</v>
      </c>
      <c r="D129" s="42"/>
      <c r="E129" s="24">
        <f>SUM(E127+E128)</f>
        <v>384</v>
      </c>
      <c r="G129" s="43"/>
    </row>
    <row r="130" spans="1:10" x14ac:dyDescent="0.25">
      <c r="B130" s="13"/>
      <c r="C130" s="67"/>
      <c r="D130" s="42"/>
      <c r="G130" s="43"/>
    </row>
    <row r="131" spans="1:10" x14ac:dyDescent="0.25">
      <c r="B131" s="6" t="s">
        <v>30</v>
      </c>
      <c r="C131" s="67"/>
      <c r="D131" s="42"/>
      <c r="G131" s="43"/>
    </row>
    <row r="132" spans="1:10" x14ac:dyDescent="0.25">
      <c r="B132" s="13" t="s">
        <v>35</v>
      </c>
      <c r="C132" s="67"/>
      <c r="D132" s="42"/>
      <c r="E132" s="48">
        <v>60</v>
      </c>
      <c r="G132" s="43"/>
    </row>
    <row r="133" spans="1:10" x14ac:dyDescent="0.25">
      <c r="B133" s="13" t="s">
        <v>56</v>
      </c>
      <c r="C133" s="67"/>
      <c r="D133" s="42"/>
      <c r="E133" s="48">
        <v>105</v>
      </c>
      <c r="G133" s="43"/>
    </row>
    <row r="134" spans="1:10" x14ac:dyDescent="0.25">
      <c r="B134" s="13" t="s">
        <v>34</v>
      </c>
      <c r="C134" s="67"/>
      <c r="D134" s="42"/>
      <c r="E134" s="48">
        <v>160</v>
      </c>
      <c r="G134" s="43"/>
    </row>
    <row r="135" spans="1:10" x14ac:dyDescent="0.25">
      <c r="B135" s="13" t="s">
        <v>59</v>
      </c>
      <c r="C135" s="67"/>
      <c r="D135" s="42"/>
      <c r="E135" s="48">
        <v>8.73</v>
      </c>
      <c r="G135" s="43"/>
    </row>
    <row r="136" spans="1:10" x14ac:dyDescent="0.25">
      <c r="B136" s="13" t="s">
        <v>79</v>
      </c>
      <c r="C136" s="67"/>
      <c r="D136" s="42"/>
      <c r="E136" s="48">
        <v>21</v>
      </c>
      <c r="G136" s="43"/>
    </row>
    <row r="137" spans="1:10" x14ac:dyDescent="0.25">
      <c r="B137" s="13" t="s">
        <v>83</v>
      </c>
      <c r="C137" s="67"/>
      <c r="D137" s="42"/>
      <c r="E137" s="48">
        <v>42.5</v>
      </c>
      <c r="G137" s="43"/>
    </row>
    <row r="138" spans="1:10" x14ac:dyDescent="0.25">
      <c r="B138" s="13"/>
      <c r="C138" s="67" t="s">
        <v>28</v>
      </c>
      <c r="D138" s="42"/>
      <c r="E138" s="24">
        <f>SUM(E132:E137)</f>
        <v>397.23</v>
      </c>
      <c r="G138" s="43"/>
    </row>
    <row r="139" spans="1:10" x14ac:dyDescent="0.25">
      <c r="C139" s="67"/>
      <c r="D139" s="43"/>
      <c r="G139" s="43"/>
    </row>
    <row r="140" spans="1:10" x14ac:dyDescent="0.25">
      <c r="B140" s="6" t="s">
        <v>33</v>
      </c>
      <c r="C140" s="67"/>
      <c r="D140" s="43"/>
      <c r="E140" s="24">
        <f>E129-E138</f>
        <v>-13.230000000000018</v>
      </c>
      <c r="G140" s="43"/>
    </row>
    <row r="141" spans="1:10" x14ac:dyDescent="0.25">
      <c r="C141" s="67"/>
      <c r="D141" s="43"/>
      <c r="G141" s="43"/>
    </row>
    <row r="142" spans="1:10" x14ac:dyDescent="0.25">
      <c r="A142" s="44">
        <v>10</v>
      </c>
      <c r="B142" s="4" t="s">
        <v>91</v>
      </c>
      <c r="C142" s="67"/>
      <c r="F142" s="4"/>
      <c r="G142" s="43"/>
      <c r="H142" s="4"/>
      <c r="J142" s="4"/>
    </row>
    <row r="143" spans="1:10" s="4" customFormat="1" x14ac:dyDescent="0.25">
      <c r="A143" s="44"/>
      <c r="B143" s="13" t="s">
        <v>70</v>
      </c>
      <c r="C143" s="76"/>
      <c r="D143" s="36"/>
      <c r="E143" s="38">
        <v>316</v>
      </c>
      <c r="F143" s="13"/>
      <c r="G143" s="43"/>
      <c r="H143"/>
      <c r="I143"/>
      <c r="J143"/>
    </row>
    <row r="144" spans="1:10" x14ac:dyDescent="0.25">
      <c r="B144" s="13" t="s">
        <v>71</v>
      </c>
      <c r="C144" s="76"/>
      <c r="D144" s="13"/>
      <c r="E144" s="48">
        <v>1051</v>
      </c>
      <c r="F144" s="13"/>
      <c r="G144" s="43"/>
    </row>
    <row r="145" spans="1:10" x14ac:dyDescent="0.25">
      <c r="B145" s="13" t="s">
        <v>62</v>
      </c>
      <c r="C145" s="76"/>
      <c r="D145" s="13"/>
      <c r="E145" s="48">
        <v>196</v>
      </c>
      <c r="F145" s="13"/>
      <c r="G145" s="43"/>
    </row>
    <row r="146" spans="1:10" x14ac:dyDescent="0.25">
      <c r="B146" s="13" t="s">
        <v>63</v>
      </c>
      <c r="C146" s="76"/>
      <c r="D146" s="13"/>
      <c r="E146" s="48">
        <v>200</v>
      </c>
      <c r="F146" s="13"/>
      <c r="G146" s="43"/>
    </row>
    <row r="147" spans="1:10" x14ac:dyDescent="0.25">
      <c r="B147" s="13" t="s">
        <v>64</v>
      </c>
      <c r="C147" s="76"/>
      <c r="D147" s="13"/>
      <c r="E147" s="48">
        <v>220</v>
      </c>
      <c r="F147" s="13"/>
      <c r="G147" s="43"/>
    </row>
    <row r="148" spans="1:10" x14ac:dyDescent="0.25">
      <c r="B148" s="13"/>
      <c r="C148" s="76"/>
      <c r="D148" s="13"/>
      <c r="E148" s="48"/>
      <c r="F148" s="13"/>
      <c r="G148" s="43"/>
    </row>
    <row r="149" spans="1:10" x14ac:dyDescent="0.25">
      <c r="B149" s="13"/>
      <c r="C149" s="76"/>
      <c r="D149" s="13"/>
      <c r="E149" s="48"/>
      <c r="F149" s="13"/>
      <c r="G149" s="43"/>
    </row>
    <row r="150" spans="1:10" ht="13.5" customHeight="1" x14ac:dyDescent="0.25">
      <c r="B150" s="13"/>
      <c r="C150" s="76"/>
      <c r="D150" s="13"/>
      <c r="E150" s="48"/>
      <c r="F150" s="55"/>
      <c r="G150" s="43"/>
      <c r="I150" s="11"/>
    </row>
    <row r="151" spans="1:10" x14ac:dyDescent="0.25">
      <c r="B151" s="6" t="s">
        <v>36</v>
      </c>
      <c r="C151" s="67"/>
      <c r="D151"/>
      <c r="E151" s="61">
        <f>SUM(E143:E150)</f>
        <v>1983</v>
      </c>
      <c r="G151" s="13"/>
    </row>
    <row r="152" spans="1:10" x14ac:dyDescent="0.25">
      <c r="C152" s="67"/>
      <c r="D152"/>
      <c r="G152" s="13"/>
      <c r="I152" s="4"/>
    </row>
    <row r="153" spans="1:10" x14ac:dyDescent="0.25">
      <c r="C153" s="67"/>
      <c r="D153"/>
      <c r="G153" s="13"/>
      <c r="I153" s="4"/>
    </row>
    <row r="154" spans="1:10" x14ac:dyDescent="0.25">
      <c r="E154" s="57"/>
      <c r="F154" s="4"/>
      <c r="G154" s="4"/>
      <c r="H154" s="4"/>
      <c r="J154" s="4"/>
    </row>
    <row r="155" spans="1:10" x14ac:dyDescent="0.25">
      <c r="A155" s="44">
        <v>11</v>
      </c>
      <c r="B155" s="6" t="s">
        <v>37</v>
      </c>
      <c r="E155" s="57"/>
      <c r="F155" s="4"/>
      <c r="G155" s="4"/>
      <c r="H155" s="4"/>
      <c r="J155" s="4"/>
    </row>
    <row r="156" spans="1:10" x14ac:dyDescent="0.25">
      <c r="B156" s="13" t="s">
        <v>38</v>
      </c>
      <c r="C156" s="76"/>
      <c r="D156" s="43"/>
      <c r="E156" s="56">
        <v>74.7</v>
      </c>
      <c r="F156" s="4"/>
      <c r="G156" s="4"/>
      <c r="H156" s="4"/>
      <c r="J156" s="4"/>
    </row>
    <row r="157" spans="1:10" x14ac:dyDescent="0.25">
      <c r="B157" s="13"/>
      <c r="C157" s="76"/>
      <c r="D157" s="43"/>
      <c r="E157" s="56"/>
      <c r="F157" s="4"/>
      <c r="G157" s="4"/>
      <c r="H157" s="4"/>
      <c r="J157" s="4"/>
    </row>
    <row r="158" spans="1:10" x14ac:dyDescent="0.25">
      <c r="B158" s="6" t="s">
        <v>36</v>
      </c>
      <c r="E158" s="42">
        <f>SUM(E156:E156)</f>
        <v>74.7</v>
      </c>
      <c r="F158" s="4"/>
      <c r="G158" s="4"/>
      <c r="J158" s="4"/>
    </row>
    <row r="159" spans="1:10" x14ac:dyDescent="0.25">
      <c r="E159" s="42"/>
      <c r="F159" s="4"/>
      <c r="G159" s="4"/>
      <c r="J159" s="4"/>
    </row>
    <row r="160" spans="1:10" s="37" customFormat="1" x14ac:dyDescent="0.25">
      <c r="A160" s="44"/>
      <c r="B160" s="6"/>
      <c r="C160" s="69"/>
      <c r="D160" s="50"/>
      <c r="E160" s="57"/>
      <c r="F160"/>
      <c r="G160"/>
      <c r="H160"/>
      <c r="I160"/>
      <c r="J160"/>
    </row>
    <row r="161" spans="1:5" x14ac:dyDescent="0.25">
      <c r="A161" s="44">
        <v>12</v>
      </c>
      <c r="B161" s="6" t="s">
        <v>49</v>
      </c>
      <c r="E161" s="59"/>
    </row>
    <row r="162" spans="1:5" x14ac:dyDescent="0.25">
      <c r="E162" s="59"/>
    </row>
    <row r="163" spans="1:5" x14ac:dyDescent="0.25">
      <c r="E163" s="64"/>
    </row>
    <row r="164" spans="1:5" x14ac:dyDescent="0.25">
      <c r="B164" s="13" t="s">
        <v>92</v>
      </c>
      <c r="C164" s="76"/>
      <c r="D164" s="43"/>
      <c r="E164" s="56">
        <v>74.7</v>
      </c>
    </row>
    <row r="165" spans="1:5" x14ac:dyDescent="0.25">
      <c r="B165" s="13" t="s">
        <v>93</v>
      </c>
      <c r="C165" s="76"/>
      <c r="D165" s="43"/>
      <c r="E165" s="56">
        <v>229</v>
      </c>
    </row>
    <row r="166" spans="1:5" x14ac:dyDescent="0.25">
      <c r="B166" s="13" t="s">
        <v>72</v>
      </c>
      <c r="C166" s="76"/>
      <c r="D166" s="43"/>
      <c r="E166" s="56">
        <v>110</v>
      </c>
    </row>
    <row r="167" spans="1:5" x14ac:dyDescent="0.25">
      <c r="B167" s="66"/>
      <c r="E167" s="57"/>
    </row>
    <row r="168" spans="1:5" x14ac:dyDescent="0.25">
      <c r="B168" s="57" t="s">
        <v>48</v>
      </c>
      <c r="E168" s="57">
        <f>SUM(E164:E166)</f>
        <v>413.7</v>
      </c>
    </row>
    <row r="169" spans="1:5" x14ac:dyDescent="0.25">
      <c r="B169" s="56"/>
      <c r="E169" s="60"/>
    </row>
    <row r="170" spans="1:5" x14ac:dyDescent="0.25">
      <c r="E170" s="57"/>
    </row>
    <row r="171" spans="1:5" x14ac:dyDescent="0.25">
      <c r="A171" s="44">
        <v>13</v>
      </c>
      <c r="B171" s="6" t="s">
        <v>50</v>
      </c>
      <c r="E171" s="57"/>
    </row>
    <row r="172" spans="1:5" x14ac:dyDescent="0.25">
      <c r="B172" s="36"/>
      <c r="C172" s="77"/>
      <c r="E172" s="58"/>
    </row>
    <row r="173" spans="1:5" x14ac:dyDescent="0.25">
      <c r="B173" s="36" t="s">
        <v>57</v>
      </c>
      <c r="C173" s="77"/>
      <c r="E173" s="58">
        <v>249.6</v>
      </c>
    </row>
    <row r="174" spans="1:5" x14ac:dyDescent="0.25">
      <c r="B174" s="36" t="s">
        <v>58</v>
      </c>
      <c r="C174" s="77"/>
      <c r="E174" s="58">
        <v>50</v>
      </c>
    </row>
    <row r="175" spans="1:5" x14ac:dyDescent="0.25">
      <c r="B175" s="36" t="s">
        <v>94</v>
      </c>
      <c r="C175" s="77"/>
      <c r="E175" s="58">
        <v>240</v>
      </c>
    </row>
    <row r="176" spans="1:5" x14ac:dyDescent="0.25">
      <c r="B176" s="36" t="s">
        <v>95</v>
      </c>
      <c r="C176" s="77"/>
      <c r="E176" s="58">
        <v>58.8</v>
      </c>
    </row>
    <row r="177" spans="2:5" x14ac:dyDescent="0.25">
      <c r="B177" s="36" t="s">
        <v>66</v>
      </c>
      <c r="C177" s="77"/>
      <c r="E177" s="58">
        <v>525</v>
      </c>
    </row>
    <row r="178" spans="2:5" x14ac:dyDescent="0.25">
      <c r="B178" s="36"/>
      <c r="C178" s="77"/>
      <c r="E178" s="58"/>
    </row>
    <row r="179" spans="2:5" x14ac:dyDescent="0.25">
      <c r="B179" s="6" t="s">
        <v>51</v>
      </c>
      <c r="E179" s="24">
        <f>SUM(E172:E178)</f>
        <v>1123.4000000000001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6"/>
  <sheetViews>
    <sheetView tabSelected="1" workbookViewId="0">
      <selection activeCell="F19" sqref="F19"/>
    </sheetView>
  </sheetViews>
  <sheetFormatPr defaultColWidth="10.140625" defaultRowHeight="15.75" x14ac:dyDescent="0.25"/>
  <cols>
    <col min="1" max="1" width="61.42578125" style="4" customWidth="1"/>
    <col min="2" max="2" width="8" style="23" customWidth="1"/>
    <col min="3" max="3" width="6.140625" style="23" customWidth="1"/>
    <col min="4" max="4" width="15.140625" style="23" customWidth="1"/>
    <col min="5" max="5" width="6.140625" style="23" customWidth="1"/>
    <col min="6" max="6" width="16.85546875" style="26" customWidth="1"/>
    <col min="7" max="7" width="10.42578125" customWidth="1"/>
    <col min="8" max="8" width="13.5703125" bestFit="1" customWidth="1"/>
    <col min="9" max="9" width="10" customWidth="1"/>
    <col min="10" max="10" width="16.85546875" bestFit="1" customWidth="1"/>
    <col min="11" max="11" width="12.85546875" bestFit="1" customWidth="1"/>
    <col min="12" max="12" width="13.5703125" bestFit="1" customWidth="1"/>
  </cols>
  <sheetData>
    <row r="1" spans="1:12" s="4" customFormat="1" ht="18.75" x14ac:dyDescent="0.3">
      <c r="A1" s="1" t="s">
        <v>0</v>
      </c>
      <c r="B1" s="2"/>
      <c r="C1" s="2"/>
      <c r="D1" s="2"/>
      <c r="E1" s="2"/>
      <c r="F1" s="3"/>
    </row>
    <row r="2" spans="1:12" s="4" customFormat="1" ht="18.75" x14ac:dyDescent="0.3">
      <c r="A2" s="1" t="s">
        <v>96</v>
      </c>
      <c r="B2" s="2"/>
      <c r="C2" s="2"/>
      <c r="D2" s="2"/>
      <c r="E2" s="2"/>
      <c r="F2" s="3"/>
      <c r="J2" s="4" t="s">
        <v>40</v>
      </c>
    </row>
    <row r="3" spans="1:12" ht="18.75" x14ac:dyDescent="0.3">
      <c r="A3" s="1"/>
      <c r="B3" s="2"/>
      <c r="C3" s="2"/>
      <c r="D3" s="2"/>
      <c r="E3" s="2"/>
      <c r="F3" s="5" t="s">
        <v>1</v>
      </c>
      <c r="H3" s="6" t="s">
        <v>2</v>
      </c>
      <c r="J3" s="6" t="s">
        <v>3</v>
      </c>
    </row>
    <row r="4" spans="1:12" s="4" customFormat="1" ht="18.75" x14ac:dyDescent="0.3">
      <c r="A4" s="1" t="s">
        <v>4</v>
      </c>
      <c r="B4" s="2" t="s">
        <v>5</v>
      </c>
      <c r="C4" s="2"/>
      <c r="D4" s="2"/>
      <c r="E4" s="2"/>
      <c r="F4" s="3" t="s">
        <v>98</v>
      </c>
      <c r="H4" s="4" t="s">
        <v>97</v>
      </c>
      <c r="I4" s="1"/>
      <c r="J4" s="2" t="s">
        <v>6</v>
      </c>
      <c r="K4" s="2"/>
      <c r="L4" s="7"/>
    </row>
    <row r="5" spans="1:12" ht="18.75" x14ac:dyDescent="0.3">
      <c r="A5" s="1"/>
      <c r="B5" s="2"/>
      <c r="C5" s="2"/>
      <c r="D5" s="2"/>
      <c r="E5" s="2"/>
      <c r="F5" s="8"/>
      <c r="I5" s="1"/>
      <c r="J5" s="2"/>
      <c r="K5" s="2"/>
      <c r="L5" s="9"/>
    </row>
    <row r="6" spans="1:12" ht="18.75" x14ac:dyDescent="0.3">
      <c r="A6" s="1" t="s">
        <v>44</v>
      </c>
      <c r="B6" s="2"/>
      <c r="C6" s="2"/>
      <c r="D6" s="2"/>
      <c r="E6" s="2"/>
      <c r="F6" s="12">
        <v>0</v>
      </c>
      <c r="H6" s="12">
        <v>-300.8</v>
      </c>
      <c r="I6" s="1"/>
      <c r="J6" s="10">
        <f>F6-H6</f>
        <v>300.8</v>
      </c>
      <c r="K6" s="2"/>
    </row>
    <row r="7" spans="1:12" ht="18.75" x14ac:dyDescent="0.3">
      <c r="A7" s="1" t="s">
        <v>7</v>
      </c>
      <c r="B7" s="2"/>
      <c r="C7" s="2"/>
      <c r="D7" s="2"/>
      <c r="E7" s="2"/>
      <c r="F7" s="12">
        <v>156</v>
      </c>
      <c r="H7" s="12">
        <v>183</v>
      </c>
      <c r="I7" s="1"/>
      <c r="J7" s="10">
        <f t="shared" ref="J7:J18" si="0">F7-H7</f>
        <v>-27</v>
      </c>
      <c r="K7" s="2"/>
    </row>
    <row r="8" spans="1:12" ht="18.75" x14ac:dyDescent="0.3">
      <c r="A8" s="1" t="s">
        <v>8</v>
      </c>
      <c r="B8" s="2">
        <v>1</v>
      </c>
      <c r="C8" s="2"/>
      <c r="D8" s="2"/>
      <c r="E8" s="2"/>
      <c r="F8" s="12">
        <v>916.56</v>
      </c>
      <c r="G8" s="11"/>
      <c r="H8" s="12">
        <v>2748.94</v>
      </c>
      <c r="I8" s="1"/>
      <c r="J8" s="10">
        <f t="shared" si="0"/>
        <v>-1832.38</v>
      </c>
      <c r="K8" s="2"/>
      <c r="L8" s="12"/>
    </row>
    <row r="9" spans="1:12" ht="18.75" x14ac:dyDescent="0.3">
      <c r="A9" s="1" t="s">
        <v>9</v>
      </c>
      <c r="B9" s="2">
        <v>2</v>
      </c>
      <c r="C9" s="2"/>
      <c r="D9" s="2"/>
      <c r="E9" s="2"/>
      <c r="F9" s="12">
        <v>-42.9</v>
      </c>
      <c r="G9" s="11"/>
      <c r="H9" s="12">
        <v>-34.4</v>
      </c>
      <c r="I9" s="1"/>
      <c r="J9" s="10">
        <f t="shared" si="0"/>
        <v>-8.5</v>
      </c>
      <c r="K9" s="2"/>
      <c r="L9" s="12"/>
    </row>
    <row r="10" spans="1:12" ht="18.75" x14ac:dyDescent="0.3">
      <c r="A10" s="1" t="s">
        <v>10</v>
      </c>
      <c r="B10" s="2">
        <v>3</v>
      </c>
      <c r="C10" s="2"/>
      <c r="D10" s="2"/>
      <c r="E10" s="2"/>
      <c r="F10" s="12">
        <v>261.27999999999997</v>
      </c>
      <c r="H10" s="12">
        <v>9.68</v>
      </c>
      <c r="I10" s="1"/>
      <c r="J10" s="10">
        <f t="shared" si="0"/>
        <v>251.59999999999997</v>
      </c>
      <c r="K10" s="2"/>
      <c r="L10" s="12"/>
    </row>
    <row r="11" spans="1:12" ht="18.75" x14ac:dyDescent="0.3">
      <c r="A11" s="1" t="s">
        <v>45</v>
      </c>
      <c r="B11" s="2">
        <v>4</v>
      </c>
      <c r="C11" s="2"/>
      <c r="D11" s="2"/>
      <c r="E11" s="2"/>
      <c r="F11" s="12">
        <v>97.38</v>
      </c>
      <c r="H11" s="12">
        <v>-79.08</v>
      </c>
      <c r="I11" s="1"/>
      <c r="J11" s="10">
        <f t="shared" si="0"/>
        <v>176.45999999999998</v>
      </c>
      <c r="K11" s="2"/>
    </row>
    <row r="12" spans="1:12" ht="18.75" x14ac:dyDescent="0.3">
      <c r="A12" s="1" t="s">
        <v>99</v>
      </c>
      <c r="B12" s="2">
        <v>5</v>
      </c>
      <c r="C12" s="2"/>
      <c r="D12" s="2"/>
      <c r="E12" s="2"/>
      <c r="F12" s="12">
        <v>62.59</v>
      </c>
      <c r="H12" s="12">
        <v>-207</v>
      </c>
      <c r="I12" s="1"/>
      <c r="J12" s="10">
        <f t="shared" si="0"/>
        <v>269.59000000000003</v>
      </c>
      <c r="K12" s="2"/>
    </row>
    <row r="13" spans="1:12" ht="18.75" x14ac:dyDescent="0.3">
      <c r="A13" s="1" t="s">
        <v>11</v>
      </c>
      <c r="B13" s="2">
        <v>6</v>
      </c>
      <c r="C13" s="2"/>
      <c r="D13" s="2"/>
      <c r="E13" s="2"/>
      <c r="F13" s="12">
        <v>716.58</v>
      </c>
      <c r="H13" s="12">
        <v>1141.6199999999999</v>
      </c>
      <c r="I13" s="1"/>
      <c r="J13" s="10">
        <f t="shared" si="0"/>
        <v>-425.03999999999985</v>
      </c>
      <c r="K13" s="2"/>
    </row>
    <row r="14" spans="1:12" ht="18.75" x14ac:dyDescent="0.3">
      <c r="A14" s="1" t="s">
        <v>100</v>
      </c>
      <c r="B14" s="2">
        <v>7</v>
      </c>
      <c r="C14" s="2"/>
      <c r="D14" s="2"/>
      <c r="E14" s="2"/>
      <c r="F14" s="12">
        <v>-158.52000000000001</v>
      </c>
      <c r="H14" s="12">
        <v>0</v>
      </c>
      <c r="I14" s="1"/>
      <c r="J14" s="10">
        <f t="shared" si="0"/>
        <v>-158.52000000000001</v>
      </c>
      <c r="K14" s="2"/>
    </row>
    <row r="15" spans="1:12" ht="18.75" x14ac:dyDescent="0.3">
      <c r="A15" s="1" t="s">
        <v>87</v>
      </c>
      <c r="B15" s="2">
        <v>8</v>
      </c>
      <c r="C15" s="2"/>
      <c r="D15" s="2"/>
      <c r="E15" s="2"/>
      <c r="F15" s="12">
        <v>13</v>
      </c>
      <c r="H15" s="12">
        <v>-33.1</v>
      </c>
      <c r="I15" s="1"/>
      <c r="J15" s="10">
        <f t="shared" si="0"/>
        <v>46.1</v>
      </c>
      <c r="K15" s="2"/>
      <c r="L15" s="13"/>
    </row>
    <row r="16" spans="1:12" ht="18.75" x14ac:dyDescent="0.3">
      <c r="A16" s="1" t="s">
        <v>12</v>
      </c>
      <c r="B16" s="2">
        <v>9</v>
      </c>
      <c r="C16" s="2"/>
      <c r="D16" s="2"/>
      <c r="E16" s="2"/>
      <c r="F16" s="12">
        <v>-13.23</v>
      </c>
      <c r="H16" s="12">
        <v>0</v>
      </c>
      <c r="I16" s="1"/>
      <c r="J16" s="10">
        <f t="shared" si="0"/>
        <v>-13.23</v>
      </c>
      <c r="K16" s="2"/>
    </row>
    <row r="17" spans="1:12" ht="18.75" x14ac:dyDescent="0.3">
      <c r="A17" s="1" t="s">
        <v>46</v>
      </c>
      <c r="B17" s="2"/>
      <c r="C17" s="2"/>
      <c r="D17" s="2"/>
      <c r="E17" s="2"/>
      <c r="F17" s="12">
        <v>0</v>
      </c>
      <c r="H17" s="12">
        <v>174.67</v>
      </c>
      <c r="I17" s="1"/>
      <c r="J17" s="10">
        <f t="shared" si="0"/>
        <v>-174.67</v>
      </c>
      <c r="K17" s="2"/>
    </row>
    <row r="18" spans="1:12" ht="18.75" x14ac:dyDescent="0.3">
      <c r="A18" s="1" t="s">
        <v>13</v>
      </c>
      <c r="B18" s="2"/>
      <c r="C18" s="2"/>
      <c r="D18" s="2"/>
      <c r="E18" s="2"/>
      <c r="F18" s="12">
        <v>117.83</v>
      </c>
      <c r="H18" s="12">
        <v>8.27</v>
      </c>
      <c r="I18" s="1"/>
      <c r="J18" s="10">
        <f t="shared" si="0"/>
        <v>109.56</v>
      </c>
      <c r="K18" s="2"/>
    </row>
    <row r="19" spans="1:12" ht="18.75" x14ac:dyDescent="0.3">
      <c r="A19" s="1" t="s">
        <v>52</v>
      </c>
      <c r="B19" s="2"/>
      <c r="C19" s="2"/>
      <c r="D19" s="2"/>
      <c r="E19" s="2"/>
      <c r="F19" s="14">
        <f>SUM(F6:F18)</f>
        <v>2126.5699999999997</v>
      </c>
      <c r="H19" s="14">
        <f>SUM(H6:H18)</f>
        <v>3611.7999999999997</v>
      </c>
      <c r="I19" s="1"/>
      <c r="J19" s="10">
        <f>SUM(J6:J18)</f>
        <v>-1485.2300000000002</v>
      </c>
      <c r="K19" s="2"/>
      <c r="L19" s="12"/>
    </row>
    <row r="20" spans="1:12" ht="18.75" x14ac:dyDescent="0.3">
      <c r="A20" s="1"/>
      <c r="B20" s="2"/>
      <c r="C20" s="2"/>
      <c r="D20" s="2"/>
      <c r="E20" s="2"/>
      <c r="F20" s="5"/>
      <c r="H20" s="15"/>
      <c r="I20" s="1"/>
      <c r="J20" s="10"/>
      <c r="K20" s="10"/>
      <c r="L20" s="16"/>
    </row>
    <row r="21" spans="1:12" ht="18.75" x14ac:dyDescent="0.3">
      <c r="A21" s="1" t="s">
        <v>14</v>
      </c>
      <c r="B21" s="2"/>
      <c r="C21" s="2"/>
      <c r="D21" s="2"/>
      <c r="E21" s="2"/>
      <c r="F21" s="5"/>
      <c r="H21" s="15"/>
      <c r="I21" s="1"/>
      <c r="J21" s="4" t="s">
        <v>40</v>
      </c>
      <c r="K21" s="2"/>
      <c r="L21" s="12"/>
    </row>
    <row r="22" spans="1:12" ht="18.75" x14ac:dyDescent="0.3">
      <c r="A22" s="1"/>
      <c r="B22" s="2"/>
      <c r="C22" s="2"/>
      <c r="D22" s="2"/>
      <c r="E22" s="2"/>
      <c r="F22" s="5"/>
      <c r="H22" s="15"/>
      <c r="I22" s="1"/>
      <c r="J22" s="6" t="s">
        <v>41</v>
      </c>
      <c r="K22" s="2"/>
      <c r="L22" s="12"/>
    </row>
    <row r="23" spans="1:12" ht="18.75" x14ac:dyDescent="0.3">
      <c r="A23" s="1" t="s">
        <v>15</v>
      </c>
      <c r="B23" s="2"/>
      <c r="C23" s="2"/>
      <c r="D23" s="2"/>
      <c r="E23" s="2"/>
      <c r="F23" s="12">
        <v>540</v>
      </c>
      <c r="H23" s="12">
        <v>396</v>
      </c>
      <c r="I23" s="1"/>
      <c r="J23" s="10">
        <f>H23-F23</f>
        <v>-144</v>
      </c>
      <c r="K23" s="2"/>
      <c r="L23" s="12"/>
    </row>
    <row r="24" spans="1:12" ht="18.75" x14ac:dyDescent="0.3">
      <c r="A24" s="1" t="s">
        <v>101</v>
      </c>
      <c r="B24" s="2"/>
      <c r="C24" s="2"/>
      <c r="D24" s="2"/>
      <c r="E24" s="2"/>
      <c r="F24" s="12">
        <v>100</v>
      </c>
      <c r="H24" s="12">
        <v>200</v>
      </c>
      <c r="I24" s="1"/>
      <c r="J24" s="10">
        <f t="shared" ref="J24:J35" si="1">H24-F24</f>
        <v>100</v>
      </c>
      <c r="K24" s="2"/>
    </row>
    <row r="25" spans="1:12" ht="18.75" x14ac:dyDescent="0.3">
      <c r="A25" s="1" t="s">
        <v>16</v>
      </c>
      <c r="B25" s="2">
        <v>10</v>
      </c>
      <c r="C25" s="2"/>
      <c r="D25" s="2"/>
      <c r="E25" s="2"/>
      <c r="F25" s="12">
        <v>1983</v>
      </c>
      <c r="H25" s="12">
        <v>1372</v>
      </c>
      <c r="I25" s="1"/>
      <c r="J25" s="10">
        <f t="shared" si="1"/>
        <v>-611</v>
      </c>
      <c r="K25" s="2"/>
    </row>
    <row r="26" spans="1:12" ht="18.75" x14ac:dyDescent="0.3">
      <c r="A26" s="1" t="s">
        <v>17</v>
      </c>
      <c r="B26" s="2"/>
      <c r="C26" s="2"/>
      <c r="D26" s="2"/>
      <c r="E26" s="2"/>
      <c r="F26" s="5">
        <v>66.47</v>
      </c>
      <c r="H26" s="5">
        <v>40</v>
      </c>
      <c r="I26" s="1"/>
      <c r="J26" s="10">
        <f t="shared" si="1"/>
        <v>-26.47</v>
      </c>
      <c r="K26" s="2"/>
    </row>
    <row r="27" spans="1:12" ht="18.75" x14ac:dyDescent="0.3">
      <c r="A27" s="1" t="s">
        <v>18</v>
      </c>
      <c r="B27" s="2">
        <v>11</v>
      </c>
      <c r="C27" s="2"/>
      <c r="D27" s="2"/>
      <c r="E27" s="2"/>
      <c r="F27" s="12">
        <v>74.7</v>
      </c>
      <c r="H27" s="12">
        <v>74.7</v>
      </c>
      <c r="I27" s="1"/>
      <c r="J27" s="10">
        <f t="shared" si="1"/>
        <v>0</v>
      </c>
      <c r="K27" s="2"/>
    </row>
    <row r="28" spans="1:12" ht="18.75" x14ac:dyDescent="0.3">
      <c r="A28" s="1" t="s">
        <v>73</v>
      </c>
      <c r="B28" s="2"/>
      <c r="C28" s="2"/>
      <c r="D28" s="2"/>
      <c r="E28" s="2"/>
      <c r="F28" s="12">
        <v>0</v>
      </c>
      <c r="H28" s="12">
        <v>500</v>
      </c>
      <c r="I28" s="1"/>
      <c r="J28" s="10">
        <f t="shared" si="1"/>
        <v>500</v>
      </c>
      <c r="K28" s="2"/>
    </row>
    <row r="29" spans="1:12" ht="18.75" x14ac:dyDescent="0.3">
      <c r="A29" s="1" t="s">
        <v>47</v>
      </c>
      <c r="B29" s="2"/>
      <c r="C29" s="2"/>
      <c r="D29" s="2"/>
      <c r="E29" s="2"/>
      <c r="F29" s="12">
        <v>191.96</v>
      </c>
      <c r="H29" s="12">
        <v>371.88</v>
      </c>
      <c r="I29" s="1"/>
      <c r="J29" s="10">
        <f t="shared" si="1"/>
        <v>179.92</v>
      </c>
      <c r="K29" s="2"/>
    </row>
    <row r="30" spans="1:12" ht="18.75" x14ac:dyDescent="0.3">
      <c r="A30" s="1" t="s">
        <v>39</v>
      </c>
      <c r="B30" s="2"/>
      <c r="C30" s="2"/>
      <c r="D30" s="2"/>
      <c r="E30" s="2"/>
      <c r="F30" s="12">
        <v>70.400000000000006</v>
      </c>
      <c r="H30" s="12">
        <v>81.2</v>
      </c>
      <c r="I30" s="1"/>
      <c r="J30" s="10">
        <f t="shared" si="1"/>
        <v>10.799999999999997</v>
      </c>
      <c r="K30" s="2"/>
    </row>
    <row r="31" spans="1:12" ht="18.75" x14ac:dyDescent="0.3">
      <c r="A31" s="1" t="s">
        <v>102</v>
      </c>
      <c r="B31" s="2"/>
      <c r="C31" s="2"/>
      <c r="D31" s="2"/>
      <c r="E31" s="2"/>
      <c r="F31" s="12">
        <v>185</v>
      </c>
      <c r="H31" s="12">
        <v>0</v>
      </c>
      <c r="I31" s="1"/>
      <c r="J31" s="10">
        <f t="shared" si="1"/>
        <v>-185</v>
      </c>
      <c r="K31" s="2"/>
    </row>
    <row r="32" spans="1:12" ht="18.75" x14ac:dyDescent="0.3">
      <c r="A32" s="1" t="s">
        <v>103</v>
      </c>
      <c r="B32" s="2"/>
      <c r="C32" s="2"/>
      <c r="D32" s="2"/>
      <c r="E32" s="2"/>
      <c r="F32" s="12">
        <v>591.6</v>
      </c>
      <c r="H32" s="12">
        <v>0</v>
      </c>
      <c r="I32" s="1"/>
      <c r="J32" s="10">
        <f t="shared" si="1"/>
        <v>-591.6</v>
      </c>
      <c r="K32" s="2"/>
    </row>
    <row r="33" spans="1:12" ht="18.75" x14ac:dyDescent="0.3">
      <c r="A33" s="1" t="s">
        <v>104</v>
      </c>
      <c r="B33" s="2"/>
      <c r="C33" s="2"/>
      <c r="D33" s="2"/>
      <c r="E33" s="2"/>
      <c r="F33" s="12">
        <v>78.48</v>
      </c>
      <c r="H33" s="12">
        <v>0</v>
      </c>
      <c r="I33" s="1"/>
      <c r="J33" s="10">
        <f t="shared" si="1"/>
        <v>-78.48</v>
      </c>
      <c r="K33" s="2"/>
    </row>
    <row r="34" spans="1:12" ht="18.75" x14ac:dyDescent="0.3">
      <c r="A34" s="1"/>
      <c r="B34" s="2"/>
      <c r="C34" s="2"/>
      <c r="D34" s="2"/>
      <c r="E34" s="2"/>
      <c r="F34" s="5"/>
      <c r="H34" s="5"/>
      <c r="I34" s="1"/>
      <c r="J34" s="10"/>
      <c r="K34" s="2"/>
    </row>
    <row r="35" spans="1:12" ht="18.75" x14ac:dyDescent="0.3">
      <c r="A35" s="1" t="s">
        <v>19</v>
      </c>
      <c r="B35" s="2"/>
      <c r="C35" s="2"/>
      <c r="D35" s="2"/>
      <c r="E35" s="2"/>
      <c r="F35" s="14">
        <f>SUM(F23:F34)</f>
        <v>3881.6099999999997</v>
      </c>
      <c r="H35" s="14">
        <f>SUM(H23:H34)</f>
        <v>3035.7799999999997</v>
      </c>
      <c r="I35" s="1"/>
      <c r="J35" s="10">
        <f t="shared" si="1"/>
        <v>-845.82999999999993</v>
      </c>
      <c r="K35" s="10"/>
    </row>
    <row r="36" spans="1:12" ht="18.75" x14ac:dyDescent="0.3">
      <c r="A36" s="1"/>
      <c r="B36" s="2"/>
      <c r="C36" s="2"/>
      <c r="D36" s="2"/>
      <c r="E36" s="2"/>
      <c r="F36" s="5"/>
      <c r="H36" s="15"/>
      <c r="I36" s="1"/>
      <c r="J36" s="2"/>
      <c r="K36" s="2"/>
      <c r="L36" s="12"/>
    </row>
    <row r="37" spans="1:12" ht="18.75" x14ac:dyDescent="0.3">
      <c r="A37" s="1" t="s">
        <v>110</v>
      </c>
      <c r="B37" s="2"/>
      <c r="C37" s="2"/>
      <c r="D37" s="2"/>
      <c r="E37" s="2"/>
      <c r="F37" s="18">
        <f>F19-F35</f>
        <v>-1755.04</v>
      </c>
      <c r="H37" s="18">
        <f>H19-H35</f>
        <v>576.02</v>
      </c>
      <c r="I37" s="1"/>
      <c r="J37" s="10">
        <f>F37-H37</f>
        <v>-2331.06</v>
      </c>
      <c r="K37" s="10">
        <f>SUM(K20:K36)</f>
        <v>0</v>
      </c>
      <c r="L37" s="12"/>
    </row>
    <row r="38" spans="1:12" ht="18.75" x14ac:dyDescent="0.3">
      <c r="A38" s="1"/>
      <c r="B38" s="2"/>
      <c r="C38" s="2"/>
      <c r="D38" s="2"/>
      <c r="E38" s="2"/>
      <c r="F38" s="5"/>
      <c r="H38" s="15"/>
      <c r="I38" s="1"/>
      <c r="J38" s="10"/>
      <c r="K38" s="2"/>
      <c r="L38" s="16"/>
    </row>
    <row r="39" spans="1:12" ht="18.75" x14ac:dyDescent="0.3">
      <c r="A39" s="1" t="s">
        <v>53</v>
      </c>
      <c r="B39" s="2"/>
      <c r="C39" s="2"/>
      <c r="D39" s="2"/>
      <c r="E39" s="2"/>
      <c r="F39" s="5">
        <v>19890.43</v>
      </c>
      <c r="H39" s="15"/>
      <c r="I39" s="1"/>
      <c r="J39" s="10"/>
      <c r="K39" s="2"/>
      <c r="L39" s="12"/>
    </row>
    <row r="40" spans="1:12" ht="18.75" x14ac:dyDescent="0.3">
      <c r="A40" s="1"/>
      <c r="B40" s="2"/>
      <c r="C40" s="2"/>
      <c r="D40" s="2"/>
      <c r="E40" s="2"/>
      <c r="F40" s="5"/>
      <c r="H40" s="15"/>
      <c r="I40" s="1"/>
      <c r="J40" s="10"/>
      <c r="K40" s="2"/>
      <c r="L40" s="19"/>
    </row>
    <row r="41" spans="1:12" ht="18.75" x14ac:dyDescent="0.3">
      <c r="A41" s="20" t="s">
        <v>54</v>
      </c>
      <c r="B41" s="21"/>
      <c r="C41" s="21"/>
      <c r="D41" s="21"/>
      <c r="E41" s="21"/>
      <c r="F41" s="22">
        <f>SUM(F37:F40)</f>
        <v>18135.39</v>
      </c>
      <c r="H41" s="15"/>
      <c r="I41" s="1"/>
      <c r="J41" s="2"/>
      <c r="K41" s="2"/>
      <c r="L41" s="12"/>
    </row>
    <row r="42" spans="1:12" ht="18.75" x14ac:dyDescent="0.3">
      <c r="F42" s="24"/>
      <c r="H42" s="15"/>
      <c r="I42" s="1"/>
      <c r="J42" s="2"/>
      <c r="K42" s="2"/>
      <c r="L42" s="12"/>
    </row>
    <row r="43" spans="1:12" ht="18.75" x14ac:dyDescent="0.3">
      <c r="F43" s="24"/>
      <c r="H43" s="15"/>
      <c r="I43" s="1"/>
      <c r="J43" s="2"/>
      <c r="K43" s="2"/>
      <c r="L43" s="12"/>
    </row>
    <row r="44" spans="1:12" ht="18.75" x14ac:dyDescent="0.3">
      <c r="F44" s="24"/>
      <c r="H44" s="15"/>
      <c r="I44" s="20"/>
      <c r="J44" s="21"/>
      <c r="K44" s="21"/>
      <c r="L44" s="25"/>
    </row>
    <row r="45" spans="1:12" x14ac:dyDescent="0.25">
      <c r="F45" s="24"/>
      <c r="H45" s="15"/>
    </row>
    <row r="46" spans="1:12" x14ac:dyDescent="0.25">
      <c r="F46" s="24"/>
      <c r="H46" s="15"/>
    </row>
    <row r="47" spans="1:12" x14ac:dyDescent="0.25">
      <c r="H47" s="15"/>
    </row>
    <row r="48" spans="1:12" x14ac:dyDescent="0.25">
      <c r="H48" s="15"/>
    </row>
    <row r="49" spans="8:8" x14ac:dyDescent="0.25">
      <c r="H49" s="15"/>
    </row>
    <row r="50" spans="8:8" x14ac:dyDescent="0.25">
      <c r="H50" s="15"/>
    </row>
    <row r="51" spans="8:8" x14ac:dyDescent="0.25">
      <c r="H51" s="15"/>
    </row>
    <row r="52" spans="8:8" x14ac:dyDescent="0.25">
      <c r="H52" s="13"/>
    </row>
    <row r="55" spans="8:8" x14ac:dyDescent="0.25">
      <c r="H55" s="13"/>
    </row>
    <row r="56" spans="8:8" x14ac:dyDescent="0.25">
      <c r="H56" s="13"/>
    </row>
  </sheetData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0"/>
  <sheetViews>
    <sheetView workbookViewId="0">
      <selection activeCell="B30" sqref="B30"/>
    </sheetView>
  </sheetViews>
  <sheetFormatPr defaultColWidth="10.140625" defaultRowHeight="15.75" x14ac:dyDescent="0.25"/>
  <cols>
    <col min="1" max="2" width="41.140625" style="4" customWidth="1"/>
    <col min="3" max="3" width="22.85546875" style="4" customWidth="1"/>
    <col min="4" max="4" width="25.28515625" style="4" customWidth="1"/>
    <col min="5" max="5" width="18.7109375" style="27" customWidth="1"/>
    <col min="6" max="6" width="14.7109375" style="28" customWidth="1"/>
    <col min="7" max="7" width="14.42578125" style="4" customWidth="1"/>
    <col min="8" max="8" width="1.7109375" style="4" customWidth="1"/>
    <col min="9" max="9" width="14.140625" style="4" customWidth="1"/>
    <col min="10" max="10" width="0.7109375" style="4" customWidth="1"/>
    <col min="11" max="11" width="12.42578125" style="28" customWidth="1"/>
    <col min="12" max="12" width="1" style="4" customWidth="1"/>
    <col min="13" max="13" width="14.42578125" style="29" customWidth="1"/>
    <col min="14" max="14" width="1.140625" style="4" customWidth="1"/>
    <col min="15" max="15" width="12.7109375" customWidth="1"/>
    <col min="16" max="16" width="1.5703125" customWidth="1"/>
    <col min="17" max="17" width="12.5703125" customWidth="1"/>
    <col min="18" max="18" width="11.5703125" customWidth="1"/>
    <col min="19" max="19" width="10.42578125" customWidth="1"/>
  </cols>
  <sheetData>
    <row r="1" spans="1:19" s="4" customFormat="1" x14ac:dyDescent="0.25">
      <c r="A1" s="4" t="s">
        <v>0</v>
      </c>
      <c r="E1" s="27"/>
      <c r="F1" s="28"/>
      <c r="K1" s="28"/>
      <c r="M1" s="29"/>
    </row>
    <row r="2" spans="1:19" s="4" customFormat="1" x14ac:dyDescent="0.25">
      <c r="A2" s="4" t="s">
        <v>106</v>
      </c>
      <c r="E2" s="27"/>
      <c r="F2" s="28"/>
      <c r="K2" s="28"/>
      <c r="M2" s="29"/>
    </row>
    <row r="4" spans="1:19" s="33" customFormat="1" x14ac:dyDescent="0.25">
      <c r="A4" s="23"/>
      <c r="B4" s="23" t="s">
        <v>107</v>
      </c>
      <c r="C4" s="23" t="s">
        <v>67</v>
      </c>
      <c r="D4" s="23"/>
      <c r="E4" s="30"/>
      <c r="F4" s="31"/>
      <c r="G4" s="23"/>
      <c r="H4" s="23"/>
      <c r="I4" s="23"/>
      <c r="J4" s="23"/>
      <c r="K4" s="31"/>
      <c r="L4" s="23"/>
      <c r="M4" s="32"/>
      <c r="N4" s="23"/>
      <c r="O4" s="23"/>
      <c r="Q4" s="23"/>
    </row>
    <row r="6" spans="1:19" x14ac:dyDescent="0.25">
      <c r="A6" s="34" t="s">
        <v>20</v>
      </c>
      <c r="B6" s="63">
        <v>834</v>
      </c>
      <c r="C6" s="63">
        <v>834</v>
      </c>
      <c r="D6" s="34"/>
      <c r="E6" s="35"/>
      <c r="F6" s="36"/>
      <c r="G6" s="36"/>
      <c r="H6" s="36"/>
      <c r="I6" s="36"/>
      <c r="J6" s="36"/>
      <c r="K6" s="37"/>
      <c r="L6" s="36"/>
      <c r="M6" s="37"/>
      <c r="N6" s="36"/>
      <c r="O6" s="37"/>
      <c r="P6" s="37"/>
      <c r="Q6" s="37"/>
    </row>
    <row r="7" spans="1:19" x14ac:dyDescent="0.25">
      <c r="A7" s="34"/>
      <c r="B7" s="63"/>
      <c r="C7" s="63"/>
      <c r="D7" s="34"/>
      <c r="E7" s="35"/>
      <c r="F7" s="36"/>
      <c r="G7" s="36"/>
      <c r="H7" s="36"/>
      <c r="I7" s="36"/>
      <c r="J7" s="36"/>
      <c r="K7" s="36"/>
      <c r="L7" s="36"/>
      <c r="M7" s="36"/>
      <c r="N7" s="36"/>
      <c r="O7" s="37"/>
      <c r="P7" s="37"/>
      <c r="Q7" s="37"/>
    </row>
    <row r="8" spans="1:19" s="4" customFormat="1" x14ac:dyDescent="0.25">
      <c r="A8" s="4" t="s">
        <v>21</v>
      </c>
      <c r="B8" s="68">
        <f>SUM(B2:B7)</f>
        <v>834</v>
      </c>
      <c r="C8" s="68">
        <f>SUM(C2:C7)</f>
        <v>834</v>
      </c>
      <c r="E8" s="27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19" x14ac:dyDescent="0.25">
      <c r="B9" s="68"/>
      <c r="C9" s="68"/>
      <c r="F9" s="29"/>
      <c r="G9" s="29"/>
      <c r="H9" s="29"/>
      <c r="I9" s="29"/>
      <c r="J9" s="29"/>
      <c r="K9" s="29"/>
      <c r="L9" s="29"/>
      <c r="N9" s="29"/>
      <c r="O9" s="37"/>
      <c r="P9" s="37"/>
      <c r="Q9" s="37"/>
    </row>
    <row r="10" spans="1:19" x14ac:dyDescent="0.25">
      <c r="A10" s="34" t="s">
        <v>22</v>
      </c>
      <c r="B10" s="63">
        <v>8556.23</v>
      </c>
      <c r="C10" s="63">
        <v>8544.4</v>
      </c>
      <c r="D10" s="34"/>
      <c r="E10" s="38"/>
      <c r="F10" s="36"/>
      <c r="G10" s="36"/>
      <c r="H10" s="36"/>
      <c r="I10" s="36"/>
      <c r="J10" s="36"/>
      <c r="K10" s="36"/>
      <c r="L10" s="36"/>
      <c r="M10" s="36"/>
      <c r="N10" s="36"/>
      <c r="O10" s="37"/>
      <c r="P10" s="37"/>
      <c r="Q10" s="37"/>
    </row>
    <row r="11" spans="1:19" x14ac:dyDescent="0.25">
      <c r="A11" s="34" t="s">
        <v>23</v>
      </c>
      <c r="B11" s="63">
        <v>9454.86</v>
      </c>
      <c r="C11" s="63">
        <v>12512.32</v>
      </c>
      <c r="D11" s="39"/>
      <c r="E11" s="38"/>
      <c r="F11" s="36"/>
      <c r="G11" s="36"/>
      <c r="H11" s="36"/>
      <c r="I11" s="36"/>
      <c r="J11" s="36"/>
      <c r="K11" s="36"/>
      <c r="L11" s="36"/>
      <c r="M11" s="36"/>
      <c r="N11" s="36"/>
      <c r="O11" s="37"/>
      <c r="P11" s="37"/>
      <c r="Q11" s="37"/>
    </row>
    <row r="12" spans="1:19" x14ac:dyDescent="0.25">
      <c r="A12" s="34" t="s">
        <v>68</v>
      </c>
      <c r="B12" s="63">
        <v>413.7</v>
      </c>
      <c r="C12" s="63">
        <v>258.7</v>
      </c>
      <c r="D12" s="39"/>
      <c r="E12" s="38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37"/>
      <c r="Q12" s="37"/>
      <c r="S12" s="37"/>
    </row>
    <row r="13" spans="1:19" x14ac:dyDescent="0.25">
      <c r="A13" s="34" t="s">
        <v>69</v>
      </c>
      <c r="B13" s="63">
        <v>-1123.4000000000001</v>
      </c>
      <c r="C13" s="63">
        <v>-2258.9899999999998</v>
      </c>
      <c r="D13" s="34"/>
      <c r="E13" s="38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37"/>
      <c r="Q13" s="37"/>
    </row>
    <row r="14" spans="1:19" x14ac:dyDescent="0.25">
      <c r="A14" s="34"/>
      <c r="B14" s="63"/>
      <c r="C14" s="63"/>
      <c r="E14" s="35"/>
      <c r="F14" s="29"/>
      <c r="G14" s="29"/>
      <c r="H14" s="29"/>
      <c r="I14" s="29"/>
      <c r="J14" s="29"/>
      <c r="K14" s="29"/>
      <c r="L14" s="29"/>
      <c r="N14" s="29"/>
      <c r="O14" s="37"/>
      <c r="P14" s="37"/>
      <c r="Q14" s="37"/>
    </row>
    <row r="15" spans="1:19" x14ac:dyDescent="0.25">
      <c r="A15" s="4" t="s">
        <v>24</v>
      </c>
      <c r="B15" s="68">
        <f>SUM(B10:B14)</f>
        <v>17301.39</v>
      </c>
      <c r="C15" s="68">
        <f>SUM(C10:C14)</f>
        <v>19056.43</v>
      </c>
      <c r="D15" s="29"/>
      <c r="F15" s="29"/>
      <c r="G15" s="29"/>
      <c r="H15" s="29"/>
      <c r="I15" s="29"/>
      <c r="J15" s="29"/>
      <c r="K15" s="29"/>
      <c r="L15" s="29"/>
      <c r="N15" s="29"/>
      <c r="O15" s="29"/>
      <c r="P15" s="37"/>
      <c r="Q15" s="29"/>
    </row>
    <row r="16" spans="1:19" x14ac:dyDescent="0.25">
      <c r="B16" s="68"/>
      <c r="C16" s="68"/>
      <c r="F16" s="29"/>
      <c r="G16" s="29"/>
      <c r="H16" s="29"/>
      <c r="I16" s="29"/>
      <c r="J16" s="29"/>
      <c r="K16" s="29"/>
      <c r="L16" s="29"/>
      <c r="N16" s="29"/>
      <c r="O16" s="29"/>
      <c r="P16" s="37"/>
      <c r="Q16" s="37"/>
    </row>
    <row r="17" spans="1:19" x14ac:dyDescent="0.25">
      <c r="A17" s="4" t="s">
        <v>25</v>
      </c>
      <c r="B17" s="68">
        <f>B8+B15</f>
        <v>18135.39</v>
      </c>
      <c r="C17" s="68">
        <f>C8+C15</f>
        <v>19890.43</v>
      </c>
      <c r="D17" s="27"/>
      <c r="F17" s="29"/>
      <c r="G17" s="29"/>
      <c r="H17" s="29"/>
      <c r="I17" s="29"/>
      <c r="J17" s="29"/>
      <c r="K17" s="29"/>
      <c r="L17" s="29"/>
      <c r="N17" s="29"/>
      <c r="O17" s="29"/>
      <c r="P17" s="37"/>
      <c r="Q17" s="29"/>
    </row>
    <row r="18" spans="1:19" x14ac:dyDescent="0.25">
      <c r="B18" s="68"/>
      <c r="C18" s="68"/>
      <c r="F18" s="29"/>
      <c r="G18" s="29"/>
      <c r="H18" s="29"/>
      <c r="I18" s="29"/>
      <c r="J18" s="29"/>
      <c r="K18" s="29"/>
      <c r="L18" s="29"/>
      <c r="N18" s="29"/>
      <c r="O18" s="37"/>
      <c r="P18" s="37"/>
      <c r="Q18" s="37"/>
    </row>
    <row r="19" spans="1:19" x14ac:dyDescent="0.25">
      <c r="A19" s="34" t="s">
        <v>26</v>
      </c>
      <c r="B19" s="63">
        <v>19890.43</v>
      </c>
      <c r="C19" s="63">
        <v>19314.41</v>
      </c>
      <c r="D19" s="35"/>
      <c r="E19" s="35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7"/>
      <c r="Q19" s="37"/>
      <c r="R19" s="17"/>
    </row>
    <row r="20" spans="1:19" x14ac:dyDescent="0.25">
      <c r="A20" s="34" t="s">
        <v>109</v>
      </c>
      <c r="B20" s="63">
        <v>-1755.04</v>
      </c>
      <c r="C20" s="63">
        <v>576.02</v>
      </c>
      <c r="D20" s="34"/>
      <c r="E20" s="35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S20" s="40"/>
    </row>
    <row r="21" spans="1:19" x14ac:dyDescent="0.25">
      <c r="B21" s="68"/>
      <c r="C21" s="68"/>
      <c r="F21" s="29"/>
      <c r="G21" s="29"/>
      <c r="H21" s="29"/>
      <c r="I21" s="29"/>
      <c r="J21" s="29"/>
      <c r="K21" s="29"/>
      <c r="L21" s="29"/>
      <c r="N21" s="29"/>
      <c r="O21" s="37"/>
      <c r="P21" s="37"/>
      <c r="Q21" s="37"/>
      <c r="R21" s="17"/>
    </row>
    <row r="22" spans="1:19" x14ac:dyDescent="0.25">
      <c r="A22" s="4" t="s">
        <v>27</v>
      </c>
      <c r="B22" s="68">
        <f>SUM(B19:B21)</f>
        <v>18135.39</v>
      </c>
      <c r="C22" s="68">
        <f>SUM(C19:C21)</f>
        <v>19890.43</v>
      </c>
      <c r="D22" s="27"/>
      <c r="F22" s="29"/>
      <c r="G22" s="29"/>
      <c r="H22" s="29"/>
      <c r="I22" s="29"/>
      <c r="J22" s="29"/>
      <c r="K22" s="29"/>
      <c r="L22" s="29"/>
      <c r="N22" s="29"/>
      <c r="O22" s="29"/>
      <c r="P22" s="37"/>
      <c r="Q22" s="29"/>
    </row>
    <row r="23" spans="1:19" x14ac:dyDescent="0.25">
      <c r="B23" s="68"/>
      <c r="O23" s="37"/>
      <c r="R23" s="17"/>
    </row>
    <row r="24" spans="1:19" x14ac:dyDescent="0.25">
      <c r="O24" s="37"/>
      <c r="R24" s="17"/>
    </row>
    <row r="25" spans="1:19" x14ac:dyDescent="0.25">
      <c r="O25" s="37"/>
    </row>
    <row r="26" spans="1:19" x14ac:dyDescent="0.25">
      <c r="O26" s="37"/>
      <c r="Q26" s="37"/>
    </row>
    <row r="27" spans="1:19" x14ac:dyDescent="0.25">
      <c r="O27" s="41"/>
    </row>
    <row r="29" spans="1:19" x14ac:dyDescent="0.25">
      <c r="O29" s="37"/>
    </row>
    <row r="30" spans="1:19" x14ac:dyDescent="0.25">
      <c r="I30" s="28"/>
      <c r="O30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INCOME &amp; EXPENDITURE ACC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 Stubbings</dc:creator>
  <cp:lastModifiedBy>Irving Blakey</cp:lastModifiedBy>
  <cp:lastPrinted>2022-05-11T07:49:17Z</cp:lastPrinted>
  <dcterms:created xsi:type="dcterms:W3CDTF">2019-04-11T11:51:53Z</dcterms:created>
  <dcterms:modified xsi:type="dcterms:W3CDTF">2023-06-12T13:03:44Z</dcterms:modified>
</cp:coreProperties>
</file>